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Зміст" sheetId="24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11" sheetId="11" r:id="rId12"/>
    <sheet name="12" sheetId="12" r:id="rId13"/>
    <sheet name="13" sheetId="13" r:id="rId14"/>
    <sheet name="14" sheetId="14" r:id="rId15"/>
    <sheet name="15" sheetId="15" r:id="rId16"/>
    <sheet name="16" sheetId="16" r:id="rId17"/>
    <sheet name="17" sheetId="17" r:id="rId18"/>
    <sheet name="18" sheetId="18" r:id="rId19"/>
    <sheet name="19" sheetId="19" r:id="rId20"/>
    <sheet name="20" sheetId="20" r:id="rId21"/>
    <sheet name="21" sheetId="21" r:id="rId22"/>
    <sheet name="22" sheetId="22" r:id="rId23"/>
    <sheet name="23" sheetId="23" r:id="rId24"/>
    <sheet name="24" sheetId="26" r:id="rId25"/>
    <sheet name="25" sheetId="27" r:id="rId26"/>
    <sheet name="26" sheetId="28" r:id="rId27"/>
  </sheets>
  <definedNames>
    <definedName name="_Z1">'2'!$A$1:$AM$39</definedName>
    <definedName name="_xlnm.Print_Area" localSheetId="7">'7'!$A$1:$X$22</definedName>
  </definedNames>
  <calcPr calcId="145621"/>
</workbook>
</file>

<file path=xl/calcChain.xml><?xml version="1.0" encoding="utf-8"?>
<calcChain xmlns="http://schemas.openxmlformats.org/spreadsheetml/2006/main">
  <c r="H51" i="28" l="1"/>
  <c r="I51" i="28"/>
  <c r="C51" i="28"/>
  <c r="D51" i="28"/>
  <c r="E45" i="28"/>
  <c r="E46" i="28"/>
  <c r="E47" i="28"/>
  <c r="E48" i="28"/>
  <c r="E49" i="28"/>
  <c r="E50" i="28"/>
  <c r="E35" i="28"/>
  <c r="E36" i="28"/>
  <c r="E37" i="28"/>
  <c r="E38" i="28"/>
  <c r="E39" i="28"/>
  <c r="E40" i="28"/>
  <c r="E41" i="28"/>
  <c r="E44" i="28"/>
  <c r="E34" i="28"/>
  <c r="J50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7" i="28"/>
  <c r="I32" i="28"/>
  <c r="H32" i="28"/>
  <c r="C32" i="28"/>
  <c r="D32" i="28"/>
  <c r="I42" i="28"/>
  <c r="H42" i="28"/>
  <c r="C42" i="28"/>
  <c r="D42" i="28"/>
  <c r="J51" i="28"/>
  <c r="J32" i="28"/>
  <c r="E32" i="28"/>
  <c r="E42" i="28"/>
  <c r="E51" i="28"/>
  <c r="J41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4" i="28"/>
  <c r="J35" i="28"/>
  <c r="J36" i="28"/>
  <c r="J37" i="28"/>
  <c r="J38" i="28"/>
  <c r="J39" i="28"/>
  <c r="J40" i="28"/>
  <c r="J44" i="28"/>
  <c r="J45" i="28"/>
  <c r="J46" i="28"/>
  <c r="J47" i="28"/>
  <c r="J48" i="28"/>
  <c r="J49" i="28"/>
  <c r="J7" i="28"/>
  <c r="J42" i="28"/>
  <c r="N35" i="27"/>
  <c r="M35" i="27"/>
  <c r="M10" i="27"/>
  <c r="N10" i="27"/>
  <c r="M11" i="27"/>
  <c r="N11" i="27"/>
  <c r="M12" i="27"/>
  <c r="N12" i="27"/>
  <c r="M13" i="27"/>
  <c r="N13" i="27"/>
  <c r="M14" i="27"/>
  <c r="N14" i="27"/>
  <c r="M15" i="27"/>
  <c r="N15" i="27"/>
  <c r="M16" i="27"/>
  <c r="N16" i="27"/>
  <c r="M17" i="27"/>
  <c r="N17" i="27"/>
  <c r="M18" i="27"/>
  <c r="N18" i="27"/>
  <c r="M19" i="27"/>
  <c r="N19" i="27"/>
  <c r="M20" i="27"/>
  <c r="N20" i="27"/>
  <c r="M21" i="27"/>
  <c r="N21" i="27"/>
  <c r="M22" i="27"/>
  <c r="N22" i="27"/>
  <c r="M23" i="27"/>
  <c r="N23" i="27"/>
  <c r="M24" i="27"/>
  <c r="N24" i="27"/>
  <c r="M25" i="27"/>
  <c r="N25" i="27"/>
  <c r="M26" i="27"/>
  <c r="N26" i="27"/>
  <c r="M27" i="27"/>
  <c r="N27" i="27"/>
  <c r="M28" i="27"/>
  <c r="N28" i="27"/>
  <c r="M29" i="27"/>
  <c r="N29" i="27"/>
  <c r="M30" i="27"/>
  <c r="N30" i="27"/>
  <c r="M31" i="27"/>
  <c r="N31" i="27"/>
  <c r="M32" i="27"/>
  <c r="N32" i="27"/>
  <c r="M33" i="27"/>
  <c r="N33" i="27"/>
  <c r="N9" i="27"/>
  <c r="M9" i="27"/>
  <c r="L35" i="27"/>
  <c r="J35" i="27"/>
  <c r="I35" i="27"/>
  <c r="H35" i="27"/>
  <c r="G35" i="27"/>
  <c r="G10" i="27"/>
  <c r="H10" i="27"/>
  <c r="G11" i="27"/>
  <c r="H11" i="27"/>
  <c r="G12" i="27"/>
  <c r="H12" i="27"/>
  <c r="G13" i="27"/>
  <c r="H13" i="27"/>
  <c r="G14" i="27"/>
  <c r="H14" i="27"/>
  <c r="G15" i="27"/>
  <c r="H15" i="27"/>
  <c r="G16" i="27"/>
  <c r="H16" i="27"/>
  <c r="G17" i="27"/>
  <c r="H17" i="27"/>
  <c r="G18" i="27"/>
  <c r="H18" i="27"/>
  <c r="G19" i="27"/>
  <c r="H19" i="27"/>
  <c r="G20" i="27"/>
  <c r="H20" i="27"/>
  <c r="G21" i="27"/>
  <c r="H21" i="27"/>
  <c r="G22" i="27"/>
  <c r="H22" i="27"/>
  <c r="G23" i="27"/>
  <c r="H23" i="27"/>
  <c r="G24" i="27"/>
  <c r="H24" i="27"/>
  <c r="G25" i="27"/>
  <c r="H25" i="27"/>
  <c r="G26" i="27"/>
  <c r="H26" i="27"/>
  <c r="G27" i="27"/>
  <c r="H27" i="27"/>
  <c r="G28" i="27"/>
  <c r="H28" i="27"/>
  <c r="G29" i="27"/>
  <c r="H29" i="27"/>
  <c r="G30" i="27"/>
  <c r="H30" i="27"/>
  <c r="G31" i="27"/>
  <c r="H31" i="27"/>
  <c r="G32" i="27"/>
  <c r="H32" i="27"/>
  <c r="G33" i="27"/>
  <c r="H33" i="27"/>
  <c r="H9" i="27"/>
  <c r="G9" i="27"/>
  <c r="D35" i="27"/>
  <c r="C35" i="27"/>
  <c r="K35" i="27"/>
  <c r="F35" i="27"/>
  <c r="E35" i="27"/>
  <c r="V35" i="26"/>
  <c r="U35" i="26"/>
  <c r="T35" i="26"/>
  <c r="S35" i="26"/>
  <c r="R35" i="26"/>
  <c r="Q35" i="26"/>
  <c r="P35" i="26"/>
  <c r="X35" i="26"/>
  <c r="O35" i="26"/>
  <c r="W35" i="26"/>
  <c r="O10" i="26"/>
  <c r="P10" i="26"/>
  <c r="Q10" i="26"/>
  <c r="W10" i="26"/>
  <c r="R10" i="26"/>
  <c r="S10" i="26"/>
  <c r="T10" i="26"/>
  <c r="U10" i="26"/>
  <c r="V10" i="26"/>
  <c r="X10" i="26"/>
  <c r="O11" i="26"/>
  <c r="P11" i="26"/>
  <c r="Q11" i="26"/>
  <c r="R11" i="26"/>
  <c r="X11" i="26"/>
  <c r="S11" i="26"/>
  <c r="T11" i="26"/>
  <c r="U11" i="26"/>
  <c r="V11" i="26"/>
  <c r="W11" i="26"/>
  <c r="O12" i="26"/>
  <c r="P12" i="26"/>
  <c r="Q12" i="26"/>
  <c r="W12" i="26"/>
  <c r="R12" i="26"/>
  <c r="S12" i="26"/>
  <c r="T12" i="26"/>
  <c r="U12" i="26"/>
  <c r="V12" i="26"/>
  <c r="X12" i="26"/>
  <c r="O13" i="26"/>
  <c r="P13" i="26"/>
  <c r="Q13" i="26"/>
  <c r="R13" i="26"/>
  <c r="S13" i="26"/>
  <c r="T13" i="26"/>
  <c r="U13" i="26"/>
  <c r="V13" i="26"/>
  <c r="X13" i="26"/>
  <c r="W13" i="26"/>
  <c r="O14" i="26"/>
  <c r="P14" i="26"/>
  <c r="Q14" i="26"/>
  <c r="W14" i="26"/>
  <c r="R14" i="26"/>
  <c r="S14" i="26"/>
  <c r="T14" i="26"/>
  <c r="U14" i="26"/>
  <c r="V14" i="26"/>
  <c r="X14" i="26"/>
  <c r="O15" i="26"/>
  <c r="P15" i="26"/>
  <c r="Q15" i="26"/>
  <c r="R15" i="26"/>
  <c r="X15" i="26"/>
  <c r="S15" i="26"/>
  <c r="T15" i="26"/>
  <c r="U15" i="26"/>
  <c r="V15" i="26"/>
  <c r="W15" i="26"/>
  <c r="O16" i="26"/>
  <c r="P16" i="26"/>
  <c r="Q16" i="26"/>
  <c r="W16" i="26"/>
  <c r="R16" i="26"/>
  <c r="S16" i="26"/>
  <c r="T16" i="26"/>
  <c r="U16" i="26"/>
  <c r="V16" i="26"/>
  <c r="X16" i="26"/>
  <c r="O17" i="26"/>
  <c r="P17" i="26"/>
  <c r="Q17" i="26"/>
  <c r="R17" i="26"/>
  <c r="S17" i="26"/>
  <c r="T17" i="26"/>
  <c r="U17" i="26"/>
  <c r="V17" i="26"/>
  <c r="W17" i="26"/>
  <c r="X17" i="26"/>
  <c r="O18" i="26"/>
  <c r="P18" i="26"/>
  <c r="Q18" i="26"/>
  <c r="W18" i="26"/>
  <c r="R18" i="26"/>
  <c r="S18" i="26"/>
  <c r="T18" i="26"/>
  <c r="U18" i="26"/>
  <c r="V18" i="26"/>
  <c r="X18" i="26"/>
  <c r="O19" i="26"/>
  <c r="P19" i="26"/>
  <c r="Q19" i="26"/>
  <c r="R19" i="26"/>
  <c r="S19" i="26"/>
  <c r="T19" i="26"/>
  <c r="U19" i="26"/>
  <c r="V19" i="26"/>
  <c r="W19" i="26"/>
  <c r="X19" i="26"/>
  <c r="O20" i="26"/>
  <c r="P20" i="26"/>
  <c r="Q20" i="26"/>
  <c r="W20" i="26"/>
  <c r="R20" i="26"/>
  <c r="S20" i="26"/>
  <c r="T20" i="26"/>
  <c r="U20" i="26"/>
  <c r="V20" i="26"/>
  <c r="X20" i="26"/>
  <c r="O21" i="26"/>
  <c r="P21" i="26"/>
  <c r="Q21" i="26"/>
  <c r="R21" i="26"/>
  <c r="S21" i="26"/>
  <c r="T21" i="26"/>
  <c r="U21" i="26"/>
  <c r="V21" i="26"/>
  <c r="X21" i="26"/>
  <c r="W21" i="26"/>
  <c r="O22" i="26"/>
  <c r="P22" i="26"/>
  <c r="Q22" i="26"/>
  <c r="W22" i="26"/>
  <c r="R22" i="26"/>
  <c r="S22" i="26"/>
  <c r="T22" i="26"/>
  <c r="U22" i="26"/>
  <c r="V22" i="26"/>
  <c r="X22" i="26"/>
  <c r="O23" i="26"/>
  <c r="P23" i="26"/>
  <c r="Q23" i="26"/>
  <c r="R23" i="26"/>
  <c r="X23" i="26"/>
  <c r="S23" i="26"/>
  <c r="T23" i="26"/>
  <c r="U23" i="26"/>
  <c r="V23" i="26"/>
  <c r="W23" i="26"/>
  <c r="O24" i="26"/>
  <c r="P24" i="26"/>
  <c r="Q24" i="26"/>
  <c r="W24" i="26"/>
  <c r="R24" i="26"/>
  <c r="S24" i="26"/>
  <c r="T24" i="26"/>
  <c r="U24" i="26"/>
  <c r="V24" i="26"/>
  <c r="X24" i="26"/>
  <c r="O25" i="26"/>
  <c r="P25" i="26"/>
  <c r="Q25" i="26"/>
  <c r="R25" i="26"/>
  <c r="X25" i="26"/>
  <c r="S25" i="26"/>
  <c r="T25" i="26"/>
  <c r="U25" i="26"/>
  <c r="V25" i="26"/>
  <c r="W25" i="26"/>
  <c r="O26" i="26"/>
  <c r="P26" i="26"/>
  <c r="Q26" i="26"/>
  <c r="W26" i="26"/>
  <c r="R26" i="26"/>
  <c r="S26" i="26"/>
  <c r="T26" i="26"/>
  <c r="U26" i="26"/>
  <c r="V26" i="26"/>
  <c r="X26" i="26"/>
  <c r="O27" i="26"/>
  <c r="P27" i="26"/>
  <c r="Q27" i="26"/>
  <c r="R27" i="26"/>
  <c r="X27" i="26"/>
  <c r="S27" i="26"/>
  <c r="T27" i="26"/>
  <c r="U27" i="26"/>
  <c r="V27" i="26"/>
  <c r="W27" i="26"/>
  <c r="O28" i="26"/>
  <c r="P28" i="26"/>
  <c r="Q28" i="26"/>
  <c r="W28" i="26"/>
  <c r="R28" i="26"/>
  <c r="S28" i="26"/>
  <c r="T28" i="26"/>
  <c r="U28" i="26"/>
  <c r="V28" i="26"/>
  <c r="X28" i="26"/>
  <c r="O29" i="26"/>
  <c r="W29" i="26"/>
  <c r="P29" i="26"/>
  <c r="Q29" i="26"/>
  <c r="R29" i="26"/>
  <c r="S29" i="26"/>
  <c r="T29" i="26"/>
  <c r="U29" i="26"/>
  <c r="V29" i="26"/>
  <c r="X29" i="26"/>
  <c r="O30" i="26"/>
  <c r="P30" i="26"/>
  <c r="Q30" i="26"/>
  <c r="W30" i="26"/>
  <c r="R30" i="26"/>
  <c r="S30" i="26"/>
  <c r="T30" i="26"/>
  <c r="U30" i="26"/>
  <c r="V30" i="26"/>
  <c r="X30" i="26"/>
  <c r="O31" i="26"/>
  <c r="P31" i="26"/>
  <c r="Q31" i="26"/>
  <c r="R31" i="26"/>
  <c r="S31" i="26"/>
  <c r="T31" i="26"/>
  <c r="U31" i="26"/>
  <c r="V31" i="26"/>
  <c r="W31" i="26"/>
  <c r="X31" i="26"/>
  <c r="O32" i="26"/>
  <c r="P32" i="26"/>
  <c r="Q32" i="26"/>
  <c r="W32" i="26"/>
  <c r="R32" i="26"/>
  <c r="S32" i="26"/>
  <c r="T32" i="26"/>
  <c r="U32" i="26"/>
  <c r="V32" i="26"/>
  <c r="X32" i="26"/>
  <c r="O33" i="26"/>
  <c r="W33" i="26"/>
  <c r="P33" i="26"/>
  <c r="Q33" i="26"/>
  <c r="R33" i="26"/>
  <c r="S33" i="26"/>
  <c r="T33" i="26"/>
  <c r="U33" i="26"/>
  <c r="V33" i="26"/>
  <c r="X33" i="26"/>
  <c r="X9" i="26"/>
  <c r="W9" i="26"/>
  <c r="V9" i="26"/>
  <c r="U9" i="26"/>
  <c r="T9" i="26"/>
  <c r="S9" i="26"/>
  <c r="R9" i="26"/>
  <c r="Q9" i="26"/>
  <c r="P9" i="26"/>
  <c r="O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9" i="26"/>
  <c r="C35" i="26"/>
  <c r="D35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9" i="26"/>
  <c r="M35" i="26"/>
  <c r="N35" i="26"/>
  <c r="J35" i="26"/>
  <c r="I35" i="26"/>
  <c r="H35" i="26"/>
  <c r="G35" i="26"/>
  <c r="F35" i="26"/>
  <c r="E35" i="26"/>
  <c r="L35" i="26"/>
  <c r="K35" i="26"/>
  <c r="V36" i="14"/>
  <c r="P36" i="14"/>
  <c r="AK35" i="4"/>
  <c r="AJ35" i="4"/>
  <c r="AG35" i="4"/>
  <c r="AF35" i="4"/>
  <c r="AC35" i="4"/>
  <c r="AB35" i="4"/>
  <c r="U35" i="4"/>
  <c r="T35" i="4"/>
  <c r="Q35" i="4"/>
  <c r="P35" i="4"/>
  <c r="M35" i="4"/>
  <c r="L35" i="4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6" i="3"/>
  <c r="AO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6" i="3"/>
  <c r="AK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6" i="3"/>
  <c r="AS10" i="3"/>
  <c r="D36" i="3"/>
  <c r="E36" i="3"/>
  <c r="F36" i="3"/>
  <c r="G36" i="3"/>
  <c r="H36" i="3"/>
  <c r="I36" i="3"/>
  <c r="J36" i="3"/>
  <c r="K36" i="3"/>
  <c r="L36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6" i="3"/>
  <c r="AW10" i="3"/>
  <c r="U36" i="14"/>
  <c r="L36" i="14"/>
  <c r="H36" i="14"/>
  <c r="G10" i="1"/>
  <c r="G7" i="1"/>
  <c r="I7" i="1"/>
  <c r="G11" i="1"/>
  <c r="G18" i="1"/>
  <c r="G19" i="1"/>
  <c r="G28" i="1"/>
  <c r="G29" i="1"/>
  <c r="G34" i="1"/>
  <c r="G42" i="1"/>
  <c r="G46" i="1"/>
  <c r="G49" i="1"/>
  <c r="G52" i="1"/>
  <c r="G41" i="1"/>
  <c r="H10" i="1"/>
  <c r="H7" i="1"/>
  <c r="H11" i="1"/>
  <c r="H18" i="1"/>
  <c r="H19" i="1"/>
  <c r="H28" i="1"/>
  <c r="H29" i="1"/>
  <c r="H34" i="1"/>
  <c r="H42" i="1"/>
  <c r="H46" i="1"/>
  <c r="H49" i="1"/>
  <c r="H41" i="1"/>
  <c r="J41" i="1"/>
  <c r="H52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C8" i="10"/>
  <c r="E8" i="10"/>
  <c r="F8" i="10"/>
  <c r="E20" i="10"/>
  <c r="F12" i="10"/>
  <c r="F10" i="10"/>
  <c r="F13" i="10"/>
  <c r="F14" i="10"/>
  <c r="F17" i="10"/>
  <c r="F18" i="10"/>
  <c r="F19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H8" i="10"/>
  <c r="H20" i="10"/>
  <c r="I8" i="10"/>
  <c r="I20" i="10"/>
  <c r="L20" i="10"/>
  <c r="J9" i="10"/>
  <c r="J10" i="10"/>
  <c r="J11" i="10"/>
  <c r="J12" i="10"/>
  <c r="J13" i="10"/>
  <c r="J14" i="10"/>
  <c r="J15" i="10"/>
  <c r="J16" i="10"/>
  <c r="J17" i="10"/>
  <c r="J18" i="10"/>
  <c r="J19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M8" i="10"/>
  <c r="M20" i="10"/>
  <c r="N8" i="10"/>
  <c r="N20" i="10"/>
  <c r="C23" i="11"/>
  <c r="D7" i="11"/>
  <c r="D9" i="11"/>
  <c r="D10" i="11"/>
  <c r="D11" i="11"/>
  <c r="D13" i="11"/>
  <c r="D14" i="11"/>
  <c r="D15" i="11"/>
  <c r="D16" i="11"/>
  <c r="D17" i="11"/>
  <c r="D18" i="11"/>
  <c r="D19" i="11"/>
  <c r="D20" i="11"/>
  <c r="D21" i="11"/>
  <c r="D22" i="11"/>
  <c r="E23" i="11"/>
  <c r="F7" i="11"/>
  <c r="F10" i="11"/>
  <c r="F14" i="11"/>
  <c r="F17" i="11"/>
  <c r="F18" i="11"/>
  <c r="F19" i="11"/>
  <c r="F20" i="11"/>
  <c r="F21" i="11"/>
  <c r="F22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H23" i="11"/>
  <c r="I23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AH23" i="11"/>
  <c r="AI23" i="11"/>
  <c r="AJ23" i="11"/>
  <c r="F29" i="12"/>
  <c r="F49" i="12"/>
  <c r="G29" i="12"/>
  <c r="G49" i="12"/>
  <c r="H29" i="12"/>
  <c r="H49" i="12"/>
  <c r="I29" i="12"/>
  <c r="I49" i="12"/>
  <c r="J29" i="12"/>
  <c r="J49" i="12"/>
  <c r="K29" i="12"/>
  <c r="K49" i="12"/>
  <c r="D35" i="13"/>
  <c r="E35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5" i="13"/>
  <c r="G35" i="13"/>
  <c r="I35" i="13"/>
  <c r="J35" i="13"/>
  <c r="K35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5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5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5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R8" i="13"/>
  <c r="R9" i="13"/>
  <c r="H9" i="13"/>
  <c r="R10" i="13"/>
  <c r="H10" i="13"/>
  <c r="R11" i="13"/>
  <c r="H11" i="13"/>
  <c r="R12" i="13"/>
  <c r="H12" i="13"/>
  <c r="R13" i="13"/>
  <c r="H13" i="13"/>
  <c r="R14" i="13"/>
  <c r="H14" i="13"/>
  <c r="R15" i="13"/>
  <c r="H15" i="13"/>
  <c r="R16" i="13"/>
  <c r="H16" i="13"/>
  <c r="R17" i="13"/>
  <c r="H17" i="13"/>
  <c r="R18" i="13"/>
  <c r="H18" i="13"/>
  <c r="R19" i="13"/>
  <c r="H19" i="13"/>
  <c r="R20" i="13"/>
  <c r="H20" i="13"/>
  <c r="R21" i="13"/>
  <c r="H21" i="13"/>
  <c r="R22" i="13"/>
  <c r="H22" i="13"/>
  <c r="R23" i="13"/>
  <c r="H23" i="13"/>
  <c r="R24" i="13"/>
  <c r="H24" i="13"/>
  <c r="R25" i="13"/>
  <c r="H25" i="13"/>
  <c r="R26" i="13"/>
  <c r="H26" i="13"/>
  <c r="R27" i="13"/>
  <c r="H27" i="13"/>
  <c r="R28" i="13"/>
  <c r="H28" i="13"/>
  <c r="R29" i="13"/>
  <c r="H29" i="13"/>
  <c r="R30" i="13"/>
  <c r="H30" i="13"/>
  <c r="R31" i="13"/>
  <c r="H31" i="13"/>
  <c r="R32" i="13"/>
  <c r="H32" i="13"/>
  <c r="R33" i="13"/>
  <c r="H33" i="13"/>
  <c r="R34" i="13"/>
  <c r="R35" i="13"/>
  <c r="H35" i="13"/>
  <c r="S8" i="13"/>
  <c r="S9" i="13"/>
  <c r="J9" i="13"/>
  <c r="S10" i="13"/>
  <c r="J10" i="13"/>
  <c r="S11" i="13"/>
  <c r="J11" i="13"/>
  <c r="S12" i="13"/>
  <c r="J12" i="13"/>
  <c r="S13" i="13"/>
  <c r="J13" i="13"/>
  <c r="S14" i="13"/>
  <c r="J14" i="13"/>
  <c r="S15" i="13"/>
  <c r="J15" i="13"/>
  <c r="S16" i="13"/>
  <c r="J16" i="13"/>
  <c r="S17" i="13"/>
  <c r="J17" i="13"/>
  <c r="S18" i="13"/>
  <c r="J18" i="13"/>
  <c r="S19" i="13"/>
  <c r="J19" i="13"/>
  <c r="S20" i="13"/>
  <c r="J20" i="13"/>
  <c r="S21" i="13"/>
  <c r="J21" i="13"/>
  <c r="S22" i="13"/>
  <c r="J22" i="13"/>
  <c r="S23" i="13"/>
  <c r="J23" i="13"/>
  <c r="S24" i="13"/>
  <c r="J24" i="13"/>
  <c r="S25" i="13"/>
  <c r="J25" i="13"/>
  <c r="S26" i="13"/>
  <c r="J26" i="13"/>
  <c r="S27" i="13"/>
  <c r="J27" i="13"/>
  <c r="S28" i="13"/>
  <c r="J28" i="13"/>
  <c r="S29" i="13"/>
  <c r="J29" i="13"/>
  <c r="S30" i="13"/>
  <c r="J30" i="13"/>
  <c r="S31" i="13"/>
  <c r="J31" i="13"/>
  <c r="S32" i="13"/>
  <c r="J32" i="13"/>
  <c r="S33" i="13"/>
  <c r="J33" i="13"/>
  <c r="S34" i="13"/>
  <c r="S35" i="13"/>
  <c r="T8" i="13"/>
  <c r="T9" i="13"/>
  <c r="L9" i="13"/>
  <c r="T10" i="13"/>
  <c r="L10" i="13"/>
  <c r="T11" i="13"/>
  <c r="L11" i="13"/>
  <c r="T12" i="13"/>
  <c r="L12" i="13"/>
  <c r="T13" i="13"/>
  <c r="L13" i="13"/>
  <c r="T14" i="13"/>
  <c r="L14" i="13"/>
  <c r="T15" i="13"/>
  <c r="L15" i="13"/>
  <c r="T16" i="13"/>
  <c r="L16" i="13"/>
  <c r="T17" i="13"/>
  <c r="L17" i="13"/>
  <c r="T18" i="13"/>
  <c r="L18" i="13"/>
  <c r="T19" i="13"/>
  <c r="L19" i="13"/>
  <c r="T20" i="13"/>
  <c r="L20" i="13"/>
  <c r="T21" i="13"/>
  <c r="L21" i="13"/>
  <c r="T22" i="13"/>
  <c r="L22" i="13"/>
  <c r="T23" i="13"/>
  <c r="L23" i="13"/>
  <c r="T24" i="13"/>
  <c r="L24" i="13"/>
  <c r="T25" i="13"/>
  <c r="L25" i="13"/>
  <c r="T26" i="13"/>
  <c r="L26" i="13"/>
  <c r="T27" i="13"/>
  <c r="L27" i="13"/>
  <c r="T28" i="13"/>
  <c r="L28" i="13"/>
  <c r="T29" i="13"/>
  <c r="L29" i="13"/>
  <c r="T30" i="13"/>
  <c r="L30" i="13"/>
  <c r="T31" i="13"/>
  <c r="L31" i="13"/>
  <c r="T32" i="13"/>
  <c r="L32" i="13"/>
  <c r="T33" i="13"/>
  <c r="L33" i="13"/>
  <c r="T34" i="13"/>
  <c r="T35" i="13"/>
  <c r="L35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V8" i="13"/>
  <c r="V9" i="13"/>
  <c r="P9" i="13"/>
  <c r="V10" i="13"/>
  <c r="P10" i="13"/>
  <c r="V11" i="13"/>
  <c r="P11" i="13"/>
  <c r="V12" i="13"/>
  <c r="P12" i="13"/>
  <c r="V13" i="13"/>
  <c r="P13" i="13"/>
  <c r="V14" i="13"/>
  <c r="P14" i="13"/>
  <c r="V15" i="13"/>
  <c r="P15" i="13"/>
  <c r="V16" i="13"/>
  <c r="P16" i="13"/>
  <c r="V17" i="13"/>
  <c r="P17" i="13"/>
  <c r="V18" i="13"/>
  <c r="P18" i="13"/>
  <c r="V19" i="13"/>
  <c r="P19" i="13"/>
  <c r="V20" i="13"/>
  <c r="P20" i="13"/>
  <c r="V21" i="13"/>
  <c r="P21" i="13"/>
  <c r="V22" i="13"/>
  <c r="P22" i="13"/>
  <c r="V23" i="13"/>
  <c r="P23" i="13"/>
  <c r="V24" i="13"/>
  <c r="P24" i="13"/>
  <c r="V25" i="13"/>
  <c r="P25" i="13"/>
  <c r="V26" i="13"/>
  <c r="P26" i="13"/>
  <c r="V27" i="13"/>
  <c r="P27" i="13"/>
  <c r="V28" i="13"/>
  <c r="P28" i="13"/>
  <c r="V29" i="13"/>
  <c r="P29" i="13"/>
  <c r="V30" i="13"/>
  <c r="P30" i="13"/>
  <c r="V31" i="13"/>
  <c r="P31" i="13"/>
  <c r="V32" i="13"/>
  <c r="P32" i="13"/>
  <c r="V33" i="13"/>
  <c r="P33" i="13"/>
  <c r="V34" i="13"/>
  <c r="V35" i="13"/>
  <c r="P35" i="13"/>
  <c r="C36" i="14"/>
  <c r="D36" i="14"/>
  <c r="E36" i="14"/>
  <c r="F36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6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I36" i="14"/>
  <c r="J36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6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M9" i="14"/>
  <c r="M10" i="14"/>
  <c r="M36" i="14"/>
  <c r="O36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6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Q36" i="14"/>
  <c r="R36" i="14"/>
  <c r="S36" i="14"/>
  <c r="T36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C37" i="15"/>
  <c r="D37" i="15"/>
  <c r="E37" i="15"/>
  <c r="G37" i="15"/>
  <c r="I37" i="15"/>
  <c r="K37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7" i="15"/>
  <c r="M35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7" i="15"/>
  <c r="Q10" i="15"/>
  <c r="Q11" i="15"/>
  <c r="F11" i="15"/>
  <c r="Q12" i="15"/>
  <c r="F12" i="15"/>
  <c r="Q13" i="15"/>
  <c r="F13" i="15"/>
  <c r="Q14" i="15"/>
  <c r="F14" i="15"/>
  <c r="Q15" i="15"/>
  <c r="F15" i="15"/>
  <c r="Q16" i="15"/>
  <c r="F16" i="15"/>
  <c r="Q17" i="15"/>
  <c r="F17" i="15"/>
  <c r="Q18" i="15"/>
  <c r="F18" i="15"/>
  <c r="Q19" i="15"/>
  <c r="F19" i="15"/>
  <c r="Q20" i="15"/>
  <c r="F20" i="15"/>
  <c r="Q21" i="15"/>
  <c r="F21" i="15"/>
  <c r="Q22" i="15"/>
  <c r="F22" i="15"/>
  <c r="Q23" i="15"/>
  <c r="F23" i="15"/>
  <c r="Q24" i="15"/>
  <c r="F24" i="15"/>
  <c r="Q25" i="15"/>
  <c r="F25" i="15"/>
  <c r="Q26" i="15"/>
  <c r="F26" i="15"/>
  <c r="Q27" i="15"/>
  <c r="F27" i="15"/>
  <c r="Q28" i="15"/>
  <c r="F28" i="15"/>
  <c r="Q29" i="15"/>
  <c r="F29" i="15"/>
  <c r="Q30" i="15"/>
  <c r="F30" i="15"/>
  <c r="Q31" i="15"/>
  <c r="F31" i="15"/>
  <c r="Q32" i="15"/>
  <c r="F32" i="15"/>
  <c r="Q33" i="15"/>
  <c r="F33" i="15"/>
  <c r="Q34" i="15"/>
  <c r="F34" i="15"/>
  <c r="Q35" i="15"/>
  <c r="F35" i="15"/>
  <c r="Q36" i="15"/>
  <c r="Q37" i="15"/>
  <c r="F37" i="15"/>
  <c r="R10" i="15"/>
  <c r="R11" i="15"/>
  <c r="H11" i="15"/>
  <c r="R12" i="15"/>
  <c r="H12" i="15"/>
  <c r="R13" i="15"/>
  <c r="H13" i="15"/>
  <c r="R14" i="15"/>
  <c r="H14" i="15"/>
  <c r="R15" i="15"/>
  <c r="H15" i="15"/>
  <c r="R16" i="15"/>
  <c r="H16" i="15"/>
  <c r="R17" i="15"/>
  <c r="H17" i="15"/>
  <c r="R18" i="15"/>
  <c r="H18" i="15"/>
  <c r="R19" i="15"/>
  <c r="H19" i="15"/>
  <c r="R20" i="15"/>
  <c r="H20" i="15"/>
  <c r="R21" i="15"/>
  <c r="H21" i="15"/>
  <c r="R22" i="15"/>
  <c r="H22" i="15"/>
  <c r="R23" i="15"/>
  <c r="H23" i="15"/>
  <c r="R24" i="15"/>
  <c r="H24" i="15"/>
  <c r="R25" i="15"/>
  <c r="H25" i="15"/>
  <c r="R26" i="15"/>
  <c r="H26" i="15"/>
  <c r="R27" i="15"/>
  <c r="H27" i="15"/>
  <c r="R28" i="15"/>
  <c r="H28" i="15"/>
  <c r="R29" i="15"/>
  <c r="H29" i="15"/>
  <c r="R30" i="15"/>
  <c r="H30" i="15"/>
  <c r="R31" i="15"/>
  <c r="H31" i="15"/>
  <c r="R32" i="15"/>
  <c r="H32" i="15"/>
  <c r="R33" i="15"/>
  <c r="H33" i="15"/>
  <c r="R34" i="15"/>
  <c r="H34" i="15"/>
  <c r="R35" i="15"/>
  <c r="H35" i="15"/>
  <c r="R36" i="15"/>
  <c r="R37" i="15"/>
  <c r="H37" i="15"/>
  <c r="S10" i="15"/>
  <c r="S11" i="15"/>
  <c r="J11" i="15"/>
  <c r="S12" i="15"/>
  <c r="J12" i="15"/>
  <c r="S13" i="15"/>
  <c r="J13" i="15"/>
  <c r="S14" i="15"/>
  <c r="J14" i="15"/>
  <c r="S15" i="15"/>
  <c r="J15" i="15"/>
  <c r="S16" i="15"/>
  <c r="J16" i="15"/>
  <c r="S17" i="15"/>
  <c r="J17" i="15"/>
  <c r="S18" i="15"/>
  <c r="J18" i="15"/>
  <c r="S19" i="15"/>
  <c r="J19" i="15"/>
  <c r="S20" i="15"/>
  <c r="J20" i="15"/>
  <c r="S21" i="15"/>
  <c r="J21" i="15"/>
  <c r="S22" i="15"/>
  <c r="J22" i="15"/>
  <c r="S23" i="15"/>
  <c r="J23" i="15"/>
  <c r="S24" i="15"/>
  <c r="J24" i="15"/>
  <c r="S25" i="15"/>
  <c r="J25" i="15"/>
  <c r="S26" i="15"/>
  <c r="J26" i="15"/>
  <c r="S27" i="15"/>
  <c r="J27" i="15"/>
  <c r="S28" i="15"/>
  <c r="J28" i="15"/>
  <c r="S29" i="15"/>
  <c r="J29" i="15"/>
  <c r="S30" i="15"/>
  <c r="J30" i="15"/>
  <c r="S31" i="15"/>
  <c r="J31" i="15"/>
  <c r="S32" i="15"/>
  <c r="J32" i="15"/>
  <c r="S33" i="15"/>
  <c r="J33" i="15"/>
  <c r="S34" i="15"/>
  <c r="J34" i="15"/>
  <c r="S35" i="15"/>
  <c r="J35" i="15"/>
  <c r="S36" i="15"/>
  <c r="S37" i="15"/>
  <c r="J37" i="15"/>
  <c r="T10" i="15"/>
  <c r="T11" i="15"/>
  <c r="L11" i="15"/>
  <c r="T12" i="15"/>
  <c r="L12" i="15"/>
  <c r="T13" i="15"/>
  <c r="L13" i="15"/>
  <c r="T14" i="15"/>
  <c r="L14" i="15"/>
  <c r="T15" i="15"/>
  <c r="L15" i="15"/>
  <c r="T16" i="15"/>
  <c r="L16" i="15"/>
  <c r="T17" i="15"/>
  <c r="L17" i="15"/>
  <c r="T18" i="15"/>
  <c r="L18" i="15"/>
  <c r="T19" i="15"/>
  <c r="L19" i="15"/>
  <c r="T20" i="15"/>
  <c r="L20" i="15"/>
  <c r="T21" i="15"/>
  <c r="L21" i="15"/>
  <c r="T22" i="15"/>
  <c r="L22" i="15"/>
  <c r="T23" i="15"/>
  <c r="L23" i="15"/>
  <c r="T24" i="15"/>
  <c r="L24" i="15"/>
  <c r="T25" i="15"/>
  <c r="L25" i="15"/>
  <c r="T26" i="15"/>
  <c r="L26" i="15"/>
  <c r="T27" i="15"/>
  <c r="L27" i="15"/>
  <c r="T28" i="15"/>
  <c r="L28" i="15"/>
  <c r="T29" i="15"/>
  <c r="L29" i="15"/>
  <c r="T30" i="15"/>
  <c r="L30" i="15"/>
  <c r="T31" i="15"/>
  <c r="L31" i="15"/>
  <c r="T32" i="15"/>
  <c r="L32" i="15"/>
  <c r="T33" i="15"/>
  <c r="L33" i="15"/>
  <c r="T34" i="15"/>
  <c r="L34" i="15"/>
  <c r="T35" i="15"/>
  <c r="L35" i="15"/>
  <c r="T36" i="15"/>
  <c r="T37" i="15"/>
  <c r="L37" i="15"/>
  <c r="U10" i="15"/>
  <c r="U11" i="15"/>
  <c r="N11" i="15"/>
  <c r="U12" i="15"/>
  <c r="N12" i="15"/>
  <c r="U13" i="15"/>
  <c r="N13" i="15"/>
  <c r="U14" i="15"/>
  <c r="N14" i="15"/>
  <c r="U15" i="15"/>
  <c r="N15" i="15"/>
  <c r="U16" i="15"/>
  <c r="N16" i="15"/>
  <c r="U17" i="15"/>
  <c r="N17" i="15"/>
  <c r="U18" i="15"/>
  <c r="N18" i="15"/>
  <c r="U19" i="15"/>
  <c r="N19" i="15"/>
  <c r="U20" i="15"/>
  <c r="N20" i="15"/>
  <c r="U21" i="15"/>
  <c r="N21" i="15"/>
  <c r="U22" i="15"/>
  <c r="N22" i="15"/>
  <c r="U23" i="15"/>
  <c r="N23" i="15"/>
  <c r="U24" i="15"/>
  <c r="N24" i="15"/>
  <c r="U25" i="15"/>
  <c r="N25" i="15"/>
  <c r="U26" i="15"/>
  <c r="N26" i="15"/>
  <c r="U27" i="15"/>
  <c r="N27" i="15"/>
  <c r="U28" i="15"/>
  <c r="N28" i="15"/>
  <c r="U29" i="15"/>
  <c r="N29" i="15"/>
  <c r="U30" i="15"/>
  <c r="N30" i="15"/>
  <c r="U31" i="15"/>
  <c r="N31" i="15"/>
  <c r="U32" i="15"/>
  <c r="N32" i="15"/>
  <c r="U33" i="15"/>
  <c r="N33" i="15"/>
  <c r="U34" i="15"/>
  <c r="N34" i="15"/>
  <c r="U35" i="15"/>
  <c r="N35" i="15"/>
  <c r="U36" i="15"/>
  <c r="N36" i="15"/>
  <c r="V10" i="15"/>
  <c r="V11" i="15"/>
  <c r="P11" i="15"/>
  <c r="V12" i="15"/>
  <c r="P12" i="15"/>
  <c r="V13" i="15"/>
  <c r="P13" i="15"/>
  <c r="V14" i="15"/>
  <c r="P14" i="15"/>
  <c r="V15" i="15"/>
  <c r="P15" i="15"/>
  <c r="V16" i="15"/>
  <c r="P16" i="15"/>
  <c r="V17" i="15"/>
  <c r="P17" i="15"/>
  <c r="V18" i="15"/>
  <c r="P18" i="15"/>
  <c r="V19" i="15"/>
  <c r="P19" i="15"/>
  <c r="V20" i="15"/>
  <c r="P20" i="15"/>
  <c r="V21" i="15"/>
  <c r="P21" i="15"/>
  <c r="V22" i="15"/>
  <c r="P22" i="15"/>
  <c r="V23" i="15"/>
  <c r="P23" i="15"/>
  <c r="V24" i="15"/>
  <c r="P24" i="15"/>
  <c r="V25" i="15"/>
  <c r="P25" i="15"/>
  <c r="V26" i="15"/>
  <c r="P26" i="15"/>
  <c r="V27" i="15"/>
  <c r="P27" i="15"/>
  <c r="V28" i="15"/>
  <c r="P28" i="15"/>
  <c r="V29" i="15"/>
  <c r="P29" i="15"/>
  <c r="V30" i="15"/>
  <c r="P30" i="15"/>
  <c r="V31" i="15"/>
  <c r="P31" i="15"/>
  <c r="V32" i="15"/>
  <c r="P32" i="15"/>
  <c r="V33" i="15"/>
  <c r="P33" i="15"/>
  <c r="V34" i="15"/>
  <c r="P34" i="15"/>
  <c r="V35" i="15"/>
  <c r="P35" i="15"/>
  <c r="V36" i="15"/>
  <c r="P36" i="15"/>
  <c r="V37" i="15"/>
  <c r="P37" i="15"/>
  <c r="D36" i="16"/>
  <c r="E36" i="16"/>
  <c r="F36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6" i="16"/>
  <c r="H36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6" i="16"/>
  <c r="J36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6" i="16"/>
  <c r="L36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6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6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6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6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T9" i="16"/>
  <c r="T10" i="16"/>
  <c r="T11" i="16"/>
  <c r="T12" i="16"/>
  <c r="T13" i="16"/>
  <c r="T14" i="16"/>
  <c r="T15" i="16"/>
  <c r="T16" i="16"/>
  <c r="T17" i="16"/>
  <c r="T18" i="16"/>
  <c r="T19" i="16"/>
  <c r="T20" i="16"/>
  <c r="T21" i="16"/>
  <c r="T22" i="16"/>
  <c r="T23" i="16"/>
  <c r="T24" i="16"/>
  <c r="T25" i="16"/>
  <c r="T26" i="16"/>
  <c r="T27" i="16"/>
  <c r="T28" i="16"/>
  <c r="T29" i="16"/>
  <c r="T30" i="16"/>
  <c r="T31" i="16"/>
  <c r="T32" i="16"/>
  <c r="T33" i="16"/>
  <c r="T34" i="16"/>
  <c r="T35" i="16"/>
  <c r="T36" i="16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V30" i="16"/>
  <c r="V31" i="16"/>
  <c r="V32" i="16"/>
  <c r="V33" i="16"/>
  <c r="V34" i="16"/>
  <c r="V35" i="16"/>
  <c r="V36" i="16"/>
  <c r="W9" i="16"/>
  <c r="W10" i="16"/>
  <c r="W11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D36" i="17"/>
  <c r="E36" i="17"/>
  <c r="F36" i="17"/>
  <c r="G36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H36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6" i="17"/>
  <c r="J36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6" i="17"/>
  <c r="L36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6" i="17"/>
  <c r="N10" i="17"/>
  <c r="O10" i="17"/>
  <c r="N11" i="17"/>
  <c r="N12" i="17"/>
  <c r="N13" i="17"/>
  <c r="O13" i="17"/>
  <c r="N14" i="17"/>
  <c r="O14" i="17"/>
  <c r="N15" i="17"/>
  <c r="N16" i="17"/>
  <c r="N17" i="17"/>
  <c r="O17" i="17"/>
  <c r="N18" i="17"/>
  <c r="O18" i="17"/>
  <c r="N19" i="17"/>
  <c r="N20" i="17"/>
  <c r="N21" i="17"/>
  <c r="O21" i="17"/>
  <c r="N22" i="17"/>
  <c r="O22" i="17"/>
  <c r="N23" i="17"/>
  <c r="N24" i="17"/>
  <c r="N25" i="17"/>
  <c r="O25" i="17"/>
  <c r="N26" i="17"/>
  <c r="N27" i="17"/>
  <c r="N28" i="17"/>
  <c r="N29" i="17"/>
  <c r="O29" i="17"/>
  <c r="N30" i="17"/>
  <c r="O30" i="17"/>
  <c r="N31" i="17"/>
  <c r="N32" i="17"/>
  <c r="N33" i="17"/>
  <c r="O33" i="17"/>
  <c r="N34" i="17"/>
  <c r="O34" i="17"/>
  <c r="N36" i="17"/>
  <c r="O11" i="17"/>
  <c r="O12" i="17"/>
  <c r="O15" i="17"/>
  <c r="O16" i="17"/>
  <c r="O19" i="17"/>
  <c r="O20" i="17"/>
  <c r="O23" i="17"/>
  <c r="O24" i="17"/>
  <c r="O26" i="17"/>
  <c r="O27" i="17"/>
  <c r="O28" i="17"/>
  <c r="O31" i="17"/>
  <c r="O32" i="17"/>
  <c r="O36" i="17"/>
  <c r="P10" i="17"/>
  <c r="Q10" i="17"/>
  <c r="P11" i="17"/>
  <c r="P12" i="17"/>
  <c r="P13" i="17"/>
  <c r="Q13" i="17"/>
  <c r="P14" i="17"/>
  <c r="Q14" i="17"/>
  <c r="P15" i="17"/>
  <c r="P16" i="17"/>
  <c r="P17" i="17"/>
  <c r="Q17" i="17"/>
  <c r="P18" i="17"/>
  <c r="Q18" i="17"/>
  <c r="P19" i="17"/>
  <c r="P20" i="17"/>
  <c r="P21" i="17"/>
  <c r="Q21" i="17"/>
  <c r="P22" i="17"/>
  <c r="Q22" i="17"/>
  <c r="P23" i="17"/>
  <c r="P24" i="17"/>
  <c r="P25" i="17"/>
  <c r="Q25" i="17"/>
  <c r="P26" i="17"/>
  <c r="Q26" i="17"/>
  <c r="P27" i="17"/>
  <c r="P28" i="17"/>
  <c r="P29" i="17"/>
  <c r="Q29" i="17"/>
  <c r="P30" i="17"/>
  <c r="Q30" i="17"/>
  <c r="P31" i="17"/>
  <c r="P32" i="17"/>
  <c r="P33" i="17"/>
  <c r="Q33" i="17"/>
  <c r="P34" i="17"/>
  <c r="Q34" i="17"/>
  <c r="P36" i="17"/>
  <c r="Q11" i="17"/>
  <c r="Q12" i="17"/>
  <c r="Q15" i="17"/>
  <c r="Q16" i="17"/>
  <c r="Q19" i="17"/>
  <c r="Q20" i="17"/>
  <c r="Q23" i="17"/>
  <c r="Q24" i="17"/>
  <c r="Q27" i="17"/>
  <c r="Q28" i="17"/>
  <c r="Q31" i="17"/>
  <c r="Q32" i="17"/>
  <c r="Q35" i="17"/>
  <c r="Q36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S9" i="17"/>
  <c r="S11" i="17"/>
  <c r="S12" i="17"/>
  <c r="S13" i="17"/>
  <c r="S15" i="17"/>
  <c r="S16" i="17"/>
  <c r="S17" i="17"/>
  <c r="S19" i="17"/>
  <c r="S20" i="17"/>
  <c r="S21" i="17"/>
  <c r="S23" i="17"/>
  <c r="S24" i="17"/>
  <c r="S25" i="17"/>
  <c r="S27" i="17"/>
  <c r="S28" i="17"/>
  <c r="S29" i="17"/>
  <c r="S31" i="17"/>
  <c r="S32" i="17"/>
  <c r="S33" i="17"/>
  <c r="S35" i="17"/>
  <c r="S36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W9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3" i="17"/>
  <c r="W34" i="17"/>
  <c r="W35" i="17"/>
  <c r="W36" i="17"/>
  <c r="D36" i="18"/>
  <c r="E36" i="18"/>
  <c r="F36" i="18"/>
  <c r="G36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H36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6" i="18"/>
  <c r="J36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6" i="18"/>
  <c r="L36" i="18"/>
  <c r="M36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N10" i="18"/>
  <c r="O10" i="18"/>
  <c r="N11" i="18"/>
  <c r="O11" i="18"/>
  <c r="N12" i="18"/>
  <c r="N13" i="18"/>
  <c r="N14" i="18"/>
  <c r="O14" i="18"/>
  <c r="N15" i="18"/>
  <c r="O15" i="18"/>
  <c r="N16" i="18"/>
  <c r="N17" i="18"/>
  <c r="N18" i="18"/>
  <c r="O18" i="18"/>
  <c r="N19" i="18"/>
  <c r="O19" i="18"/>
  <c r="N20" i="18"/>
  <c r="N21" i="18"/>
  <c r="N22" i="18"/>
  <c r="O22" i="18"/>
  <c r="N23" i="18"/>
  <c r="O23" i="18"/>
  <c r="N24" i="18"/>
  <c r="N25" i="18"/>
  <c r="N26" i="18"/>
  <c r="O26" i="18"/>
  <c r="N27" i="18"/>
  <c r="O27" i="18"/>
  <c r="N28" i="18"/>
  <c r="N29" i="18"/>
  <c r="N30" i="18"/>
  <c r="O30" i="18"/>
  <c r="N31" i="18"/>
  <c r="O31" i="18"/>
  <c r="N32" i="18"/>
  <c r="N33" i="18"/>
  <c r="N34" i="18"/>
  <c r="O34" i="18"/>
  <c r="N36" i="18"/>
  <c r="O36" i="18"/>
  <c r="O12" i="18"/>
  <c r="O13" i="18"/>
  <c r="O16" i="18"/>
  <c r="O17" i="18"/>
  <c r="O20" i="18"/>
  <c r="O21" i="18"/>
  <c r="O24" i="18"/>
  <c r="O25" i="18"/>
  <c r="O28" i="18"/>
  <c r="O29" i="18"/>
  <c r="O32" i="18"/>
  <c r="O33" i="18"/>
  <c r="P10" i="18"/>
  <c r="Q10" i="18"/>
  <c r="P11" i="18"/>
  <c r="Q11" i="18"/>
  <c r="P12" i="18"/>
  <c r="P13" i="18"/>
  <c r="P14" i="18"/>
  <c r="Q14" i="18"/>
  <c r="P15" i="18"/>
  <c r="Q15" i="18"/>
  <c r="P16" i="18"/>
  <c r="P17" i="18"/>
  <c r="P18" i="18"/>
  <c r="Q18" i="18"/>
  <c r="P19" i="18"/>
  <c r="Q19" i="18"/>
  <c r="P20" i="18"/>
  <c r="P21" i="18"/>
  <c r="P22" i="18"/>
  <c r="Q22" i="18"/>
  <c r="P23" i="18"/>
  <c r="Q23" i="18"/>
  <c r="P24" i="18"/>
  <c r="P25" i="18"/>
  <c r="P26" i="18"/>
  <c r="Q26" i="18"/>
  <c r="P27" i="18"/>
  <c r="Q27" i="18"/>
  <c r="P28" i="18"/>
  <c r="P29" i="18"/>
  <c r="P30" i="18"/>
  <c r="Q30" i="18"/>
  <c r="P31" i="18"/>
  <c r="Q31" i="18"/>
  <c r="P32" i="18"/>
  <c r="P33" i="18"/>
  <c r="P34" i="18"/>
  <c r="Q34" i="18"/>
  <c r="P36" i="18"/>
  <c r="Q36" i="18"/>
  <c r="Q12" i="18"/>
  <c r="Q13" i="18"/>
  <c r="Q16" i="18"/>
  <c r="Q17" i="18"/>
  <c r="Q20" i="18"/>
  <c r="Q21" i="18"/>
  <c r="Q24" i="18"/>
  <c r="Q25" i="18"/>
  <c r="Q28" i="18"/>
  <c r="Q29" i="18"/>
  <c r="Q32" i="18"/>
  <c r="Q33" i="18"/>
  <c r="Q35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T9" i="18"/>
  <c r="T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U9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33" i="18"/>
  <c r="U34" i="18"/>
  <c r="U35" i="18"/>
  <c r="U36" i="18"/>
  <c r="V9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26" i="18"/>
  <c r="V27" i="18"/>
  <c r="V28" i="18"/>
  <c r="V29" i="18"/>
  <c r="V30" i="18"/>
  <c r="V31" i="18"/>
  <c r="V32" i="18"/>
  <c r="V33" i="18"/>
  <c r="V34" i="18"/>
  <c r="V35" i="18"/>
  <c r="V36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D36" i="19"/>
  <c r="E36" i="19"/>
  <c r="F36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6" i="19"/>
  <c r="H36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6" i="19"/>
  <c r="J36" i="19"/>
  <c r="K36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L36" i="19"/>
  <c r="M36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N10" i="19"/>
  <c r="N36" i="19"/>
  <c r="N11" i="19"/>
  <c r="O11" i="19"/>
  <c r="N12" i="19"/>
  <c r="O12" i="19"/>
  <c r="N13" i="19"/>
  <c r="N14" i="19"/>
  <c r="N15" i="19"/>
  <c r="O15" i="19"/>
  <c r="N16" i="19"/>
  <c r="O16" i="19"/>
  <c r="N17" i="19"/>
  <c r="N18" i="19"/>
  <c r="N19" i="19"/>
  <c r="O19" i="19"/>
  <c r="N20" i="19"/>
  <c r="O20" i="19"/>
  <c r="N21" i="19"/>
  <c r="N22" i="19"/>
  <c r="N23" i="19"/>
  <c r="O23" i="19"/>
  <c r="N24" i="19"/>
  <c r="O24" i="19"/>
  <c r="N25" i="19"/>
  <c r="N26" i="19"/>
  <c r="N27" i="19"/>
  <c r="O27" i="19"/>
  <c r="N28" i="19"/>
  <c r="O28" i="19"/>
  <c r="N29" i="19"/>
  <c r="N30" i="19"/>
  <c r="N31" i="19"/>
  <c r="O31" i="19"/>
  <c r="N32" i="19"/>
  <c r="O32" i="19"/>
  <c r="N33" i="19"/>
  <c r="N34" i="19"/>
  <c r="O10" i="19"/>
  <c r="O13" i="19"/>
  <c r="O14" i="19"/>
  <c r="O17" i="19"/>
  <c r="O18" i="19"/>
  <c r="O21" i="19"/>
  <c r="O22" i="19"/>
  <c r="O25" i="19"/>
  <c r="O26" i="19"/>
  <c r="O29" i="19"/>
  <c r="O30" i="19"/>
  <c r="O33" i="19"/>
  <c r="O34" i="19"/>
  <c r="P10" i="19"/>
  <c r="P36" i="19"/>
  <c r="P11" i="19"/>
  <c r="Q11" i="19"/>
  <c r="P12" i="19"/>
  <c r="Q12" i="19"/>
  <c r="P13" i="19"/>
  <c r="P14" i="19"/>
  <c r="P15" i="19"/>
  <c r="Q15" i="19"/>
  <c r="P16" i="19"/>
  <c r="Q16" i="19"/>
  <c r="P17" i="19"/>
  <c r="P18" i="19"/>
  <c r="P19" i="19"/>
  <c r="Q19" i="19"/>
  <c r="P20" i="19"/>
  <c r="Q20" i="19"/>
  <c r="P21" i="19"/>
  <c r="P22" i="19"/>
  <c r="P23" i="19"/>
  <c r="Q23" i="19"/>
  <c r="P24" i="19"/>
  <c r="Q24" i="19"/>
  <c r="P25" i="19"/>
  <c r="P26" i="19"/>
  <c r="P27" i="19"/>
  <c r="Q27" i="19"/>
  <c r="P28" i="19"/>
  <c r="Q28" i="19"/>
  <c r="P29" i="19"/>
  <c r="P30" i="19"/>
  <c r="P31" i="19"/>
  <c r="Q31" i="19"/>
  <c r="P32" i="19"/>
  <c r="Q32" i="19"/>
  <c r="P33" i="19"/>
  <c r="P34" i="19"/>
  <c r="Q10" i="19"/>
  <c r="Q13" i="19"/>
  <c r="Q14" i="19"/>
  <c r="Q17" i="19"/>
  <c r="Q18" i="19"/>
  <c r="Q21" i="19"/>
  <c r="Q22" i="19"/>
  <c r="Q25" i="19"/>
  <c r="Q26" i="19"/>
  <c r="Q29" i="19"/>
  <c r="Q30" i="19"/>
  <c r="Q33" i="19"/>
  <c r="Q34" i="19"/>
  <c r="Q35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S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29" i="19"/>
  <c r="S30" i="19"/>
  <c r="S31" i="19"/>
  <c r="S32" i="19"/>
  <c r="S33" i="19"/>
  <c r="S34" i="19"/>
  <c r="S35" i="19"/>
  <c r="S36" i="19"/>
  <c r="T9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T23" i="19"/>
  <c r="T24" i="19"/>
  <c r="T25" i="19"/>
  <c r="T26" i="19"/>
  <c r="T27" i="19"/>
  <c r="T28" i="19"/>
  <c r="T29" i="19"/>
  <c r="T30" i="19"/>
  <c r="T31" i="19"/>
  <c r="T32" i="19"/>
  <c r="T33" i="19"/>
  <c r="T34" i="19"/>
  <c r="T35" i="19"/>
  <c r="T36" i="19"/>
  <c r="U9" i="19"/>
  <c r="U10" i="19"/>
  <c r="U11" i="19"/>
  <c r="U12" i="19"/>
  <c r="U13" i="19"/>
  <c r="U14" i="19"/>
  <c r="U15" i="19"/>
  <c r="U16" i="19"/>
  <c r="U17" i="19"/>
  <c r="U18" i="19"/>
  <c r="U19" i="19"/>
  <c r="U20" i="19"/>
  <c r="U21" i="19"/>
  <c r="U22" i="19"/>
  <c r="U23" i="19"/>
  <c r="U24" i="19"/>
  <c r="U25" i="19"/>
  <c r="U26" i="19"/>
  <c r="U27" i="19"/>
  <c r="U28" i="19"/>
  <c r="U29" i="19"/>
  <c r="U30" i="19"/>
  <c r="U31" i="19"/>
  <c r="U32" i="19"/>
  <c r="U33" i="19"/>
  <c r="U34" i="19"/>
  <c r="U35" i="19"/>
  <c r="U36" i="19"/>
  <c r="V9" i="19"/>
  <c r="V10" i="19"/>
  <c r="V11" i="19"/>
  <c r="V12" i="19"/>
  <c r="V13" i="19"/>
  <c r="V14" i="19"/>
  <c r="V15" i="19"/>
  <c r="V16" i="19"/>
  <c r="V17" i="19"/>
  <c r="V18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V31" i="19"/>
  <c r="V32" i="19"/>
  <c r="V33" i="19"/>
  <c r="V34" i="19"/>
  <c r="V35" i="19"/>
  <c r="W9" i="19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G11" i="2"/>
  <c r="G8" i="2"/>
  <c r="I8" i="2"/>
  <c r="G12" i="2"/>
  <c r="G19" i="2"/>
  <c r="G20" i="2"/>
  <c r="G27" i="2"/>
  <c r="G28" i="2"/>
  <c r="G33" i="2"/>
  <c r="G41" i="2"/>
  <c r="G40" i="2"/>
  <c r="G45" i="2"/>
  <c r="G48" i="2"/>
  <c r="G51" i="2"/>
  <c r="H8" i="2"/>
  <c r="H11" i="2"/>
  <c r="H12" i="2"/>
  <c r="I12" i="2"/>
  <c r="H19" i="2"/>
  <c r="H20" i="2"/>
  <c r="I20" i="2"/>
  <c r="H27" i="2"/>
  <c r="H28" i="2"/>
  <c r="H33" i="2"/>
  <c r="H41" i="2"/>
  <c r="H45" i="2"/>
  <c r="H48" i="2"/>
  <c r="H51" i="2"/>
  <c r="H40" i="2"/>
  <c r="I9" i="2"/>
  <c r="I10" i="2"/>
  <c r="I11" i="2"/>
  <c r="I13" i="2"/>
  <c r="I14" i="2"/>
  <c r="I15" i="2"/>
  <c r="I16" i="2"/>
  <c r="I17" i="2"/>
  <c r="I18" i="2"/>
  <c r="I19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C37" i="20"/>
  <c r="D37" i="20"/>
  <c r="E37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7" i="20"/>
  <c r="G37" i="20"/>
  <c r="H37" i="20"/>
  <c r="I37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7" i="20"/>
  <c r="K37" i="20"/>
  <c r="L37" i="20"/>
  <c r="M10" i="20"/>
  <c r="M11" i="20"/>
  <c r="H11" i="20"/>
  <c r="M12" i="20"/>
  <c r="H12" i="20"/>
  <c r="M13" i="20"/>
  <c r="H13" i="20"/>
  <c r="M14" i="20"/>
  <c r="H14" i="20"/>
  <c r="M15" i="20"/>
  <c r="H15" i="20"/>
  <c r="M16" i="20"/>
  <c r="H16" i="20"/>
  <c r="M17" i="20"/>
  <c r="H17" i="20"/>
  <c r="M18" i="20"/>
  <c r="H18" i="20"/>
  <c r="M19" i="20"/>
  <c r="H19" i="20"/>
  <c r="M20" i="20"/>
  <c r="H20" i="20"/>
  <c r="M21" i="20"/>
  <c r="H21" i="20"/>
  <c r="M22" i="20"/>
  <c r="H22" i="20"/>
  <c r="M23" i="20"/>
  <c r="H23" i="20"/>
  <c r="M24" i="20"/>
  <c r="H24" i="20"/>
  <c r="M25" i="20"/>
  <c r="H25" i="20"/>
  <c r="M26" i="20"/>
  <c r="H26" i="20"/>
  <c r="M27" i="20"/>
  <c r="H27" i="20"/>
  <c r="M28" i="20"/>
  <c r="H28" i="20"/>
  <c r="M29" i="20"/>
  <c r="H29" i="20"/>
  <c r="M30" i="20"/>
  <c r="H30" i="20"/>
  <c r="M31" i="20"/>
  <c r="H31" i="20"/>
  <c r="M32" i="20"/>
  <c r="H32" i="20"/>
  <c r="M33" i="20"/>
  <c r="H33" i="20"/>
  <c r="M34" i="20"/>
  <c r="H34" i="20"/>
  <c r="M35" i="20"/>
  <c r="H35" i="20"/>
  <c r="M36" i="20"/>
  <c r="M37" i="20"/>
  <c r="N10" i="20"/>
  <c r="N11" i="20"/>
  <c r="L11" i="20"/>
  <c r="N12" i="20"/>
  <c r="L12" i="20"/>
  <c r="N13" i="20"/>
  <c r="L13" i="20"/>
  <c r="N14" i="20"/>
  <c r="L14" i="20"/>
  <c r="N15" i="20"/>
  <c r="L15" i="20"/>
  <c r="N16" i="20"/>
  <c r="L16" i="20"/>
  <c r="N17" i="20"/>
  <c r="L17" i="20"/>
  <c r="N18" i="20"/>
  <c r="L18" i="20"/>
  <c r="N19" i="20"/>
  <c r="L19" i="20"/>
  <c r="N20" i="20"/>
  <c r="L20" i="20"/>
  <c r="N21" i="20"/>
  <c r="L21" i="20"/>
  <c r="N22" i="20"/>
  <c r="L22" i="20"/>
  <c r="N23" i="20"/>
  <c r="L23" i="20"/>
  <c r="N24" i="20"/>
  <c r="L24" i="20"/>
  <c r="N25" i="20"/>
  <c r="L25" i="20"/>
  <c r="N26" i="20"/>
  <c r="L26" i="20"/>
  <c r="N27" i="20"/>
  <c r="L27" i="20"/>
  <c r="N28" i="20"/>
  <c r="L28" i="20"/>
  <c r="N29" i="20"/>
  <c r="L29" i="20"/>
  <c r="N30" i="20"/>
  <c r="L30" i="20"/>
  <c r="N31" i="20"/>
  <c r="L31" i="20"/>
  <c r="N32" i="20"/>
  <c r="L32" i="20"/>
  <c r="N33" i="20"/>
  <c r="L33" i="20"/>
  <c r="N34" i="20"/>
  <c r="L34" i="20"/>
  <c r="N35" i="20"/>
  <c r="L35" i="20"/>
  <c r="N36" i="20"/>
  <c r="L36" i="20"/>
  <c r="N37" i="20"/>
  <c r="C34" i="21"/>
  <c r="D34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4" i="21"/>
  <c r="F34" i="21"/>
  <c r="G34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4" i="21"/>
  <c r="I34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4" i="21"/>
  <c r="K34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4" i="21"/>
  <c r="M34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4" i="21"/>
  <c r="O34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C35" i="22"/>
  <c r="D35" i="22"/>
  <c r="E35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5" i="22"/>
  <c r="G35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5" i="22"/>
  <c r="I35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5" i="22"/>
  <c r="K35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5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5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5" i="22"/>
  <c r="O9" i="22"/>
  <c r="O10" i="22"/>
  <c r="O11" i="22"/>
  <c r="P11" i="22"/>
  <c r="O12" i="22"/>
  <c r="O13" i="22"/>
  <c r="O14" i="22"/>
  <c r="O15" i="22"/>
  <c r="P15" i="22"/>
  <c r="O16" i="22"/>
  <c r="O17" i="22"/>
  <c r="O18" i="22"/>
  <c r="O19" i="22"/>
  <c r="P19" i="22"/>
  <c r="O20" i="22"/>
  <c r="O21" i="22"/>
  <c r="O22" i="22"/>
  <c r="O23" i="22"/>
  <c r="P23" i="22"/>
  <c r="O24" i="22"/>
  <c r="O25" i="22"/>
  <c r="O26" i="22"/>
  <c r="O27" i="22"/>
  <c r="P27" i="22"/>
  <c r="O28" i="22"/>
  <c r="O29" i="22"/>
  <c r="O30" i="22"/>
  <c r="O31" i="22"/>
  <c r="P31" i="22"/>
  <c r="O32" i="22"/>
  <c r="O33" i="22"/>
  <c r="O35" i="22"/>
  <c r="P35" i="22"/>
  <c r="P9" i="22"/>
  <c r="P10" i="22"/>
  <c r="P12" i="22"/>
  <c r="P13" i="22"/>
  <c r="P14" i="22"/>
  <c r="P16" i="22"/>
  <c r="P17" i="22"/>
  <c r="P18" i="22"/>
  <c r="P20" i="22"/>
  <c r="P21" i="22"/>
  <c r="P22" i="22"/>
  <c r="P24" i="22"/>
  <c r="P25" i="22"/>
  <c r="P26" i="22"/>
  <c r="P28" i="22"/>
  <c r="P29" i="22"/>
  <c r="P30" i="22"/>
  <c r="P32" i="22"/>
  <c r="P33" i="22"/>
  <c r="P34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R8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28" i="22"/>
  <c r="R29" i="22"/>
  <c r="R30" i="22"/>
  <c r="R31" i="22"/>
  <c r="R32" i="22"/>
  <c r="R33" i="22"/>
  <c r="R34" i="22"/>
  <c r="R35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29" i="22"/>
  <c r="S30" i="22"/>
  <c r="S31" i="22"/>
  <c r="S32" i="22"/>
  <c r="S33" i="22"/>
  <c r="S34" i="22"/>
  <c r="S35" i="22"/>
  <c r="T8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24" i="22"/>
  <c r="T25" i="22"/>
  <c r="T26" i="22"/>
  <c r="T27" i="22"/>
  <c r="T28" i="22"/>
  <c r="T29" i="22"/>
  <c r="T30" i="22"/>
  <c r="T31" i="22"/>
  <c r="T32" i="22"/>
  <c r="T33" i="22"/>
  <c r="T34" i="22"/>
  <c r="T35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U35" i="22"/>
  <c r="V8" i="22"/>
  <c r="V9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28" i="22"/>
  <c r="V29" i="22"/>
  <c r="V30" i="22"/>
  <c r="V31" i="22"/>
  <c r="V32" i="22"/>
  <c r="V33" i="22"/>
  <c r="V34" i="22"/>
  <c r="V35" i="22"/>
  <c r="C35" i="23"/>
  <c r="D35" i="23"/>
  <c r="E35" i="23"/>
  <c r="G35" i="23"/>
  <c r="F35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5" i="23"/>
  <c r="I35" i="23"/>
  <c r="K35" i="23"/>
  <c r="J35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5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5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N32" i="23"/>
  <c r="N33" i="23"/>
  <c r="N35" i="23"/>
  <c r="Q8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R8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21" i="23"/>
  <c r="R22" i="23"/>
  <c r="R23" i="23"/>
  <c r="R24" i="23"/>
  <c r="R25" i="23"/>
  <c r="R26" i="23"/>
  <c r="R27" i="23"/>
  <c r="R28" i="23"/>
  <c r="R29" i="23"/>
  <c r="R30" i="23"/>
  <c r="R31" i="23"/>
  <c r="R32" i="23"/>
  <c r="R33" i="23"/>
  <c r="R34" i="23"/>
  <c r="R35" i="23"/>
  <c r="S8" i="23"/>
  <c r="S9" i="23"/>
  <c r="P9" i="23"/>
  <c r="S10" i="23"/>
  <c r="P10" i="23"/>
  <c r="S11" i="23"/>
  <c r="P11" i="23"/>
  <c r="S12" i="23"/>
  <c r="P12" i="23"/>
  <c r="S13" i="23"/>
  <c r="P13" i="23"/>
  <c r="S14" i="23"/>
  <c r="P14" i="23"/>
  <c r="S15" i="23"/>
  <c r="P15" i="23"/>
  <c r="S16" i="23"/>
  <c r="P16" i="23"/>
  <c r="S17" i="23"/>
  <c r="P17" i="23"/>
  <c r="S18" i="23"/>
  <c r="P18" i="23"/>
  <c r="S19" i="23"/>
  <c r="P19" i="23"/>
  <c r="S20" i="23"/>
  <c r="P20" i="23"/>
  <c r="S21" i="23"/>
  <c r="P21" i="23"/>
  <c r="S22" i="23"/>
  <c r="P22" i="23"/>
  <c r="S23" i="23"/>
  <c r="P23" i="23"/>
  <c r="S24" i="23"/>
  <c r="P24" i="23"/>
  <c r="S25" i="23"/>
  <c r="P25" i="23"/>
  <c r="S26" i="23"/>
  <c r="P26" i="23"/>
  <c r="S27" i="23"/>
  <c r="P27" i="23"/>
  <c r="S28" i="23"/>
  <c r="P28" i="23"/>
  <c r="S29" i="23"/>
  <c r="P29" i="23"/>
  <c r="S30" i="23"/>
  <c r="P30" i="23"/>
  <c r="S31" i="23"/>
  <c r="P31" i="23"/>
  <c r="S32" i="23"/>
  <c r="P32" i="23"/>
  <c r="S33" i="23"/>
  <c r="P33" i="23"/>
  <c r="S34" i="23"/>
  <c r="S35" i="23"/>
  <c r="P35" i="23"/>
  <c r="T8" i="23"/>
  <c r="T9" i="23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T32" i="23"/>
  <c r="T33" i="23"/>
  <c r="T34" i="23"/>
  <c r="T35" i="23"/>
  <c r="U8" i="23"/>
  <c r="U9" i="23"/>
  <c r="U10" i="23"/>
  <c r="U11" i="23"/>
  <c r="U12" i="23"/>
  <c r="U13" i="23"/>
  <c r="U14" i="23"/>
  <c r="U15" i="23"/>
  <c r="U16" i="23"/>
  <c r="U17" i="23"/>
  <c r="U18" i="23"/>
  <c r="U19" i="23"/>
  <c r="U20" i="23"/>
  <c r="U21" i="23"/>
  <c r="U22" i="23"/>
  <c r="U23" i="23"/>
  <c r="U24" i="23"/>
  <c r="U25" i="23"/>
  <c r="U26" i="23"/>
  <c r="U27" i="23"/>
  <c r="U28" i="23"/>
  <c r="U29" i="23"/>
  <c r="U30" i="23"/>
  <c r="U31" i="23"/>
  <c r="U32" i="23"/>
  <c r="U33" i="23"/>
  <c r="U34" i="23"/>
  <c r="U35" i="23"/>
  <c r="V8" i="23"/>
  <c r="V9" i="23"/>
  <c r="O9" i="23"/>
  <c r="V10" i="23"/>
  <c r="O10" i="23"/>
  <c r="V11" i="23"/>
  <c r="O11" i="23"/>
  <c r="V12" i="23"/>
  <c r="O12" i="23"/>
  <c r="V13" i="23"/>
  <c r="O13" i="23"/>
  <c r="V14" i="23"/>
  <c r="O14" i="23"/>
  <c r="V15" i="23"/>
  <c r="O15" i="23"/>
  <c r="V16" i="23"/>
  <c r="O16" i="23"/>
  <c r="V17" i="23"/>
  <c r="O17" i="23"/>
  <c r="V18" i="23"/>
  <c r="O18" i="23"/>
  <c r="V19" i="23"/>
  <c r="O19" i="23"/>
  <c r="V20" i="23"/>
  <c r="O20" i="23"/>
  <c r="V21" i="23"/>
  <c r="O21" i="23"/>
  <c r="V22" i="23"/>
  <c r="O22" i="23"/>
  <c r="V23" i="23"/>
  <c r="O23" i="23"/>
  <c r="V24" i="23"/>
  <c r="O24" i="23"/>
  <c r="V25" i="23"/>
  <c r="O25" i="23"/>
  <c r="V26" i="23"/>
  <c r="O26" i="23"/>
  <c r="V27" i="23"/>
  <c r="O27" i="23"/>
  <c r="V28" i="23"/>
  <c r="O28" i="23"/>
  <c r="V29" i="23"/>
  <c r="O29" i="23"/>
  <c r="V30" i="23"/>
  <c r="O30" i="23"/>
  <c r="V31" i="23"/>
  <c r="O31" i="23"/>
  <c r="V32" i="23"/>
  <c r="O32" i="23"/>
  <c r="V33" i="23"/>
  <c r="O33" i="23"/>
  <c r="V34" i="23"/>
  <c r="V35" i="23"/>
  <c r="O35" i="23"/>
  <c r="C36" i="3"/>
  <c r="AC36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N36" i="3"/>
  <c r="P36" i="3"/>
  <c r="O36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6" i="3"/>
  <c r="R36" i="3"/>
  <c r="T36" i="3"/>
  <c r="S36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6" i="3"/>
  <c r="V36" i="3"/>
  <c r="X36" i="3"/>
  <c r="W36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6" i="3"/>
  <c r="Z36" i="3"/>
  <c r="AB36" i="3"/>
  <c r="AA36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6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H36" i="3"/>
  <c r="AI36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L36" i="3"/>
  <c r="AN36" i="3"/>
  <c r="AM36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P36" i="3"/>
  <c r="AR36" i="3"/>
  <c r="AQ36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T36" i="3"/>
  <c r="AV36" i="3"/>
  <c r="AU36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Z10" i="3"/>
  <c r="AZ11" i="3"/>
  <c r="AZ12" i="3"/>
  <c r="AZ13" i="3"/>
  <c r="AZ14" i="3"/>
  <c r="AZ15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C35" i="4"/>
  <c r="D35" i="4"/>
  <c r="E35" i="4"/>
  <c r="F35" i="4"/>
  <c r="G35" i="4"/>
  <c r="H35" i="4"/>
  <c r="I9" i="4"/>
  <c r="I10" i="4"/>
  <c r="I11" i="4"/>
  <c r="I12" i="4"/>
  <c r="I13" i="4"/>
  <c r="I14" i="4"/>
  <c r="I15" i="4"/>
  <c r="I16" i="4"/>
  <c r="I17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J9" i="4"/>
  <c r="J10" i="4"/>
  <c r="K10" i="4"/>
  <c r="J11" i="4"/>
  <c r="J12" i="4"/>
  <c r="J13" i="4"/>
  <c r="J14" i="4"/>
  <c r="K14" i="4"/>
  <c r="J15" i="4"/>
  <c r="J16" i="4"/>
  <c r="J17" i="4"/>
  <c r="K18" i="4"/>
  <c r="J19" i="4"/>
  <c r="J20" i="4"/>
  <c r="J21" i="4"/>
  <c r="J22" i="4"/>
  <c r="K22" i="4"/>
  <c r="J23" i="4"/>
  <c r="J24" i="4"/>
  <c r="J25" i="4"/>
  <c r="J26" i="4"/>
  <c r="K26" i="4"/>
  <c r="J27" i="4"/>
  <c r="J28" i="4"/>
  <c r="J29" i="4"/>
  <c r="J30" i="4"/>
  <c r="K30" i="4"/>
  <c r="J31" i="4"/>
  <c r="J32" i="4"/>
  <c r="J33" i="4"/>
  <c r="J35" i="4"/>
  <c r="K11" i="4"/>
  <c r="K12" i="4"/>
  <c r="K13" i="4"/>
  <c r="K15" i="4"/>
  <c r="K16" i="4"/>
  <c r="K17" i="4"/>
  <c r="K19" i="4"/>
  <c r="K20" i="4"/>
  <c r="K21" i="4"/>
  <c r="K23" i="4"/>
  <c r="K24" i="4"/>
  <c r="K25" i="4"/>
  <c r="K27" i="4"/>
  <c r="K28" i="4"/>
  <c r="K29" i="4"/>
  <c r="K31" i="4"/>
  <c r="K32" i="4"/>
  <c r="K33" i="4"/>
  <c r="N35" i="4"/>
  <c r="O35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R35" i="4"/>
  <c r="S35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V35" i="4"/>
  <c r="W35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X9" i="4"/>
  <c r="X10" i="4"/>
  <c r="X11" i="4"/>
  <c r="X12" i="4"/>
  <c r="X13" i="4"/>
  <c r="X14" i="4"/>
  <c r="X15" i="4"/>
  <c r="X16" i="4"/>
  <c r="X17" i="4"/>
  <c r="X18" i="4"/>
  <c r="Z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Y10" i="4"/>
  <c r="Y11" i="4"/>
  <c r="Y12" i="4"/>
  <c r="Y13" i="4"/>
  <c r="Y14" i="4"/>
  <c r="Y15" i="4"/>
  <c r="Y16" i="4"/>
  <c r="Y17" i="4"/>
  <c r="Y18" i="4"/>
  <c r="AA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Z10" i="4"/>
  <c r="Z11" i="4"/>
  <c r="Z12" i="4"/>
  <c r="Z13" i="4"/>
  <c r="Z14" i="4"/>
  <c r="Z15" i="4"/>
  <c r="Z16" i="4"/>
  <c r="Z17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AA10" i="4"/>
  <c r="AA11" i="4"/>
  <c r="AA12" i="4"/>
  <c r="AA13" i="4"/>
  <c r="AA14" i="4"/>
  <c r="AA15" i="4"/>
  <c r="AA16" i="4"/>
  <c r="AA17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H35" i="4"/>
  <c r="AI35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L35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N10" i="4"/>
  <c r="AN11" i="4"/>
  <c r="AN12" i="4"/>
  <c r="AN13" i="4"/>
  <c r="AN14" i="4"/>
  <c r="AN15" i="4"/>
  <c r="AN16" i="4"/>
  <c r="AN17" i="4"/>
  <c r="AN18" i="4"/>
  <c r="AP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O10" i="4"/>
  <c r="AO11" i="4"/>
  <c r="AO12" i="4"/>
  <c r="AO13" i="4"/>
  <c r="AO14" i="4"/>
  <c r="AO15" i="4"/>
  <c r="AO16" i="4"/>
  <c r="AO17" i="4"/>
  <c r="AO18" i="4"/>
  <c r="AQ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P10" i="4"/>
  <c r="AP11" i="4"/>
  <c r="AP12" i="4"/>
  <c r="AP13" i="4"/>
  <c r="AP14" i="4"/>
  <c r="AP15" i="4"/>
  <c r="AP16" i="4"/>
  <c r="AP17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Q10" i="4"/>
  <c r="AQ11" i="4"/>
  <c r="AQ12" i="4"/>
  <c r="AQ13" i="4"/>
  <c r="AQ14" i="4"/>
  <c r="AQ15" i="4"/>
  <c r="AQ16" i="4"/>
  <c r="AQ17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C36" i="5"/>
  <c r="D36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6" i="5"/>
  <c r="F36" i="5"/>
  <c r="G36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J36" i="5"/>
  <c r="L36" i="5"/>
  <c r="K36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6" i="5"/>
  <c r="N36" i="5"/>
  <c r="O36" i="5"/>
  <c r="P10" i="5"/>
  <c r="P12" i="5"/>
  <c r="P13" i="5"/>
  <c r="P14" i="5"/>
  <c r="P21" i="5"/>
  <c r="P23" i="5"/>
  <c r="P28" i="5"/>
  <c r="P34" i="5"/>
  <c r="P36" i="5"/>
  <c r="Q36" i="5"/>
  <c r="S36" i="5"/>
  <c r="R36" i="5"/>
  <c r="S10" i="5"/>
  <c r="S12" i="5"/>
  <c r="S13" i="5"/>
  <c r="S14" i="5"/>
  <c r="S21" i="5"/>
  <c r="S23" i="5"/>
  <c r="S28" i="5"/>
  <c r="S34" i="5"/>
  <c r="T10" i="5"/>
  <c r="T12" i="5"/>
  <c r="T13" i="5"/>
  <c r="T14" i="5"/>
  <c r="T21" i="5"/>
  <c r="T23" i="5"/>
  <c r="T28" i="5"/>
  <c r="T34" i="5"/>
  <c r="T36" i="5"/>
  <c r="U36" i="5"/>
  <c r="W36" i="5"/>
  <c r="V36" i="5"/>
  <c r="W10" i="5"/>
  <c r="W12" i="5"/>
  <c r="W13" i="5"/>
  <c r="W14" i="5"/>
  <c r="W21" i="5"/>
  <c r="W23" i="5"/>
  <c r="W28" i="5"/>
  <c r="W34" i="5"/>
  <c r="X10" i="5"/>
  <c r="X12" i="5"/>
  <c r="X13" i="5"/>
  <c r="X14" i="5"/>
  <c r="X21" i="5"/>
  <c r="X23" i="5"/>
  <c r="X28" i="5"/>
  <c r="X34" i="5"/>
  <c r="X36" i="5"/>
  <c r="C36" i="6"/>
  <c r="D36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6" i="6"/>
  <c r="F36" i="6"/>
  <c r="G36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6" i="6"/>
  <c r="J36" i="6"/>
  <c r="K36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6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N36" i="6"/>
  <c r="O36" i="6"/>
  <c r="P12" i="6"/>
  <c r="P13" i="6"/>
  <c r="P21" i="6"/>
  <c r="P23" i="6"/>
  <c r="P25" i="6"/>
  <c r="P28" i="6"/>
  <c r="P34" i="6"/>
  <c r="P36" i="6"/>
  <c r="Q36" i="6"/>
  <c r="R36" i="6"/>
  <c r="S12" i="6"/>
  <c r="S13" i="6"/>
  <c r="S21" i="6"/>
  <c r="S23" i="6"/>
  <c r="S25" i="6"/>
  <c r="S28" i="6"/>
  <c r="S34" i="6"/>
  <c r="S36" i="6"/>
  <c r="T12" i="6"/>
  <c r="T13" i="6"/>
  <c r="T21" i="6"/>
  <c r="T23" i="6"/>
  <c r="T25" i="6"/>
  <c r="T28" i="6"/>
  <c r="T34" i="6"/>
  <c r="T36" i="6"/>
  <c r="U36" i="6"/>
  <c r="W36" i="6"/>
  <c r="V36" i="6"/>
  <c r="X36" i="6"/>
  <c r="X12" i="6"/>
  <c r="X13" i="6"/>
  <c r="X21" i="6"/>
  <c r="X23" i="6"/>
  <c r="X25" i="6"/>
  <c r="X28" i="6"/>
  <c r="X34" i="6"/>
  <c r="C21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E21" i="7"/>
  <c r="F10" i="7"/>
  <c r="F11" i="7"/>
  <c r="F15" i="7"/>
  <c r="F19" i="7"/>
  <c r="G21" i="7"/>
  <c r="H8" i="7"/>
  <c r="H9" i="7"/>
  <c r="H10" i="7"/>
  <c r="H11" i="7"/>
  <c r="H13" i="7"/>
  <c r="H14" i="7"/>
  <c r="H15" i="7"/>
  <c r="H17" i="7"/>
  <c r="H18" i="7"/>
  <c r="H19" i="7"/>
  <c r="H20" i="7"/>
  <c r="I21" i="7"/>
  <c r="J10" i="7"/>
  <c r="J11" i="7"/>
  <c r="J15" i="7"/>
  <c r="J19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L8" i="7"/>
  <c r="M8" i="7"/>
  <c r="L9" i="7"/>
  <c r="L10" i="7"/>
  <c r="L11" i="7"/>
  <c r="L12" i="7"/>
  <c r="M12" i="7"/>
  <c r="L13" i="7"/>
  <c r="L14" i="7"/>
  <c r="L15" i="7"/>
  <c r="L16" i="7"/>
  <c r="M16" i="7"/>
  <c r="L17" i="7"/>
  <c r="L18" i="7"/>
  <c r="L19" i="7"/>
  <c r="L20" i="7"/>
  <c r="M20" i="7"/>
  <c r="L21" i="7"/>
  <c r="M9" i="7"/>
  <c r="M10" i="7"/>
  <c r="M11" i="7"/>
  <c r="M13" i="7"/>
  <c r="M14" i="7"/>
  <c r="M15" i="7"/>
  <c r="M17" i="7"/>
  <c r="M18" i="7"/>
  <c r="M19" i="7"/>
  <c r="M21" i="7"/>
  <c r="N21" i="7"/>
  <c r="O21" i="7"/>
  <c r="P21" i="7"/>
  <c r="Q21" i="7"/>
  <c r="R8" i="7"/>
  <c r="R21" i="7"/>
  <c r="R9" i="7"/>
  <c r="R10" i="7"/>
  <c r="R11" i="7"/>
  <c r="R12" i="7"/>
  <c r="R13" i="7"/>
  <c r="R14" i="7"/>
  <c r="R15" i="7"/>
  <c r="R16" i="7"/>
  <c r="R17" i="7"/>
  <c r="R18" i="7"/>
  <c r="R19" i="7"/>
  <c r="R20" i="7"/>
  <c r="S8" i="7"/>
  <c r="S9" i="7"/>
  <c r="S10" i="7"/>
  <c r="S21" i="7"/>
  <c r="T21" i="7"/>
  <c r="S11" i="7"/>
  <c r="S12" i="7"/>
  <c r="S13" i="7"/>
  <c r="S14" i="7"/>
  <c r="T14" i="7"/>
  <c r="S15" i="7"/>
  <c r="S16" i="7"/>
  <c r="S17" i="7"/>
  <c r="S18" i="7"/>
  <c r="T18" i="7"/>
  <c r="S19" i="7"/>
  <c r="S20" i="7"/>
  <c r="T8" i="7"/>
  <c r="T9" i="7"/>
  <c r="T11" i="7"/>
  <c r="T12" i="7"/>
  <c r="T13" i="7"/>
  <c r="T15" i="7"/>
  <c r="T16" i="7"/>
  <c r="T17" i="7"/>
  <c r="T19" i="7"/>
  <c r="T20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C28" i="8"/>
  <c r="D7" i="8"/>
  <c r="D10" i="8"/>
  <c r="D12" i="8"/>
  <c r="D14" i="8"/>
  <c r="D15" i="8"/>
  <c r="D16" i="8"/>
  <c r="D18" i="8"/>
  <c r="D19" i="8"/>
  <c r="D20" i="8"/>
  <c r="D21" i="8"/>
  <c r="D22" i="8"/>
  <c r="D23" i="8"/>
  <c r="D24" i="8"/>
  <c r="D25" i="8"/>
  <c r="D26" i="8"/>
  <c r="D27" i="8"/>
  <c r="E28" i="8"/>
  <c r="F7" i="8"/>
  <c r="F8" i="8"/>
  <c r="F9" i="8"/>
  <c r="F10" i="8"/>
  <c r="F12" i="8"/>
  <c r="F13" i="8"/>
  <c r="F14" i="8"/>
  <c r="F16" i="8"/>
  <c r="F17" i="8"/>
  <c r="F18" i="8"/>
  <c r="F20" i="8"/>
  <c r="F21" i="8"/>
  <c r="F22" i="8"/>
  <c r="F24" i="8"/>
  <c r="F25" i="8"/>
  <c r="F2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H28" i="8"/>
  <c r="K28" i="8"/>
  <c r="I28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M28" i="8"/>
  <c r="N28" i="8"/>
  <c r="C23" i="9"/>
  <c r="D8" i="9"/>
  <c r="D7" i="9"/>
  <c r="D10" i="9"/>
  <c r="D11" i="9"/>
  <c r="D14" i="9"/>
  <c r="D15" i="9"/>
  <c r="D18" i="9"/>
  <c r="D19" i="9"/>
  <c r="D22" i="9"/>
  <c r="E23" i="9"/>
  <c r="F13" i="9"/>
  <c r="F10" i="9"/>
  <c r="F14" i="9"/>
  <c r="F18" i="9"/>
  <c r="F22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H23" i="9"/>
  <c r="I23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M23" i="9"/>
  <c r="N23" i="9"/>
  <c r="F17" i="9"/>
  <c r="F9" i="9"/>
  <c r="L23" i="9"/>
  <c r="F20" i="9"/>
  <c r="F16" i="9"/>
  <c r="F12" i="9"/>
  <c r="F8" i="9"/>
  <c r="D21" i="9"/>
  <c r="D17" i="9"/>
  <c r="D13" i="9"/>
  <c r="D9" i="9"/>
  <c r="F27" i="8"/>
  <c r="F23" i="8"/>
  <c r="F19" i="8"/>
  <c r="F15" i="8"/>
  <c r="F11" i="8"/>
  <c r="G23" i="9"/>
  <c r="F19" i="9"/>
  <c r="F15" i="9"/>
  <c r="F11" i="9"/>
  <c r="F7" i="9"/>
  <c r="D20" i="9"/>
  <c r="D16" i="9"/>
  <c r="D12" i="9"/>
  <c r="I40" i="2"/>
  <c r="Q36" i="19"/>
  <c r="W36" i="19"/>
  <c r="F21" i="9"/>
  <c r="V36" i="19"/>
  <c r="O36" i="19"/>
  <c r="T10" i="7"/>
  <c r="J17" i="7"/>
  <c r="J13" i="7"/>
  <c r="J9" i="7"/>
  <c r="F17" i="7"/>
  <c r="F13" i="7"/>
  <c r="F9" i="7"/>
  <c r="U37" i="15"/>
  <c r="N37" i="15"/>
  <c r="J7" i="1"/>
  <c r="D17" i="8"/>
  <c r="D13" i="8"/>
  <c r="D9" i="8"/>
  <c r="J20" i="7"/>
  <c r="J16" i="7"/>
  <c r="J12" i="7"/>
  <c r="J8" i="7"/>
  <c r="F20" i="7"/>
  <c r="F16" i="7"/>
  <c r="F12" i="7"/>
  <c r="F8" i="7"/>
  <c r="I41" i="1"/>
  <c r="D8" i="8"/>
  <c r="M36" i="3"/>
  <c r="D11" i="8"/>
  <c r="J18" i="7"/>
  <c r="J14" i="7"/>
  <c r="H16" i="7"/>
  <c r="H12" i="7"/>
  <c r="F18" i="7"/>
  <c r="F14" i="7"/>
  <c r="S34" i="17"/>
  <c r="S30" i="17"/>
  <c r="S26" i="17"/>
  <c r="S22" i="17"/>
  <c r="S18" i="17"/>
  <c r="S14" i="17"/>
  <c r="S10" i="17"/>
  <c r="J20" i="10"/>
  <c r="F13" i="11"/>
  <c r="F9" i="11"/>
  <c r="J8" i="10"/>
  <c r="F15" i="10"/>
  <c r="F11" i="10"/>
  <c r="F7" i="10"/>
  <c r="C20" i="10"/>
  <c r="D8" i="10"/>
  <c r="F16" i="11"/>
  <c r="F12" i="11"/>
  <c r="F8" i="11"/>
  <c r="F15" i="11"/>
  <c r="F11" i="11"/>
  <c r="D12" i="11"/>
  <c r="D8" i="11"/>
  <c r="F9" i="10"/>
  <c r="F16" i="10"/>
  <c r="K20" i="10"/>
  <c r="D11" i="10"/>
  <c r="D15" i="10"/>
  <c r="D19" i="10"/>
  <c r="D12" i="10"/>
  <c r="D16" i="10"/>
  <c r="G20" i="10"/>
  <c r="D9" i="10"/>
  <c r="D13" i="10"/>
  <c r="D17" i="10"/>
  <c r="D10" i="10"/>
  <c r="D14" i="10"/>
  <c r="D18" i="10"/>
  <c r="AN35" i="4"/>
  <c r="AM35" i="4"/>
  <c r="X35" i="4"/>
  <c r="Y35" i="4"/>
  <c r="AA35" i="4"/>
  <c r="AD35" i="4"/>
  <c r="I35" i="4"/>
  <c r="AO35" i="4"/>
  <c r="AE35" i="4"/>
  <c r="AG36" i="3"/>
  <c r="AP35" i="4"/>
  <c r="Z35" i="4"/>
  <c r="AQ35" i="4"/>
  <c r="K35" i="4"/>
</calcChain>
</file>

<file path=xl/sharedStrings.xml><?xml version="1.0" encoding="utf-8"?>
<sst xmlns="http://schemas.openxmlformats.org/spreadsheetml/2006/main" count="1578" uniqueCount="514">
  <si>
    <t xml:space="preserve">Кількість справ та матеріалів, що надійшли до апеляційних та місцевих судів </t>
  </si>
  <si>
    <t>№ з/п</t>
  </si>
  <si>
    <t>А</t>
  </si>
  <si>
    <t>Найменування показників</t>
  </si>
  <si>
    <t>Б</t>
  </si>
  <si>
    <t>Надійшло до апеляційних та місцевих судів (І інстанція) (усього)</t>
  </si>
  <si>
    <t>Надійшло до  апеляційних судів за апеляційними скаргами (усього)</t>
  </si>
  <si>
    <t>у тому числі</t>
  </si>
  <si>
    <t xml:space="preserve">Надійшло до  апеляційних судів клопотань про надання дозволу на проведення негласної слідчої (розшукової) дії </t>
  </si>
  <si>
    <t>Надійшло до місцевих та апеляційних судів заяв про перегляд судових рішень за нововиявленими (виключними) обставинами (усього)</t>
  </si>
  <si>
    <t>справ і матеріалів кримінального судочинства</t>
  </si>
  <si>
    <t xml:space="preserve">справ і матеріалів адміністративного судочинства </t>
  </si>
  <si>
    <t>справ і матеріалів цивільного судочинства</t>
  </si>
  <si>
    <t>справ і матеріалів про адміністративні правопорушення</t>
  </si>
  <si>
    <t>справ і матеріалів господарського судочинства</t>
  </si>
  <si>
    <t>кримінальних справ та матеріалів</t>
  </si>
  <si>
    <t>адміністративних справ та матеріалів</t>
  </si>
  <si>
    <t>цивільних справ та матеріалів</t>
  </si>
  <si>
    <t>господарських справ та матеріалів</t>
  </si>
  <si>
    <t xml:space="preserve">справ про адміністративні правопорушення </t>
  </si>
  <si>
    <t>адміністративного судочинства</t>
  </si>
  <si>
    <t>господарського судочинства</t>
  </si>
  <si>
    <t>кримінального судочинства</t>
  </si>
  <si>
    <t>цивільного судочинства</t>
  </si>
  <si>
    <t>місцеві загальні</t>
  </si>
  <si>
    <t>Усього</t>
  </si>
  <si>
    <t>з них</t>
  </si>
  <si>
    <t>у тому числі справ</t>
  </si>
  <si>
    <t>окружні адміністративні</t>
  </si>
  <si>
    <t>апеляційні адміністративні</t>
  </si>
  <si>
    <t>апеляційні загальні</t>
  </si>
  <si>
    <t>місцеві господарські</t>
  </si>
  <si>
    <t>апеляційні господарські</t>
  </si>
  <si>
    <t>усього</t>
  </si>
  <si>
    <t xml:space="preserve">місцеві загальні  </t>
  </si>
  <si>
    <t>Таблиця 1</t>
  </si>
  <si>
    <t>Динаміка, %</t>
  </si>
  <si>
    <t>Кількість розглянутих апеляційними та місцевими судами справ та матеріалів</t>
  </si>
  <si>
    <t>(з постановленням вироку, ухваленням рішення, постанови, ухвали)</t>
  </si>
  <si>
    <t xml:space="preserve">Розглянуто апеляційними та місцевими судами 
(І інстанція) (усього)  </t>
  </si>
  <si>
    <t>Розглянуто апеляційними судами за апеляційними скаргами (усього)</t>
  </si>
  <si>
    <t xml:space="preserve">Розглянуто клопотань про надання дозволу на проведення негласної слідчої (розшукової) дії </t>
  </si>
  <si>
    <t>Розглянуто заяв про перегляд судових рішень за нововиявленими (виключними) обставинами (усього)</t>
  </si>
  <si>
    <t>Таблиця 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</si>
  <si>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</si>
  <si>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</si>
  <si>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</si>
  <si>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</si>
  <si>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</si>
  <si>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</si>
  <si>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</si>
  <si>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</si>
  <si>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</si>
  <si>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</si>
  <si>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</si>
  <si>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</si>
  <si>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</si>
  <si>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</si>
  <si>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</si>
  <si>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</si>
  <si>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</si>
  <si>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</si>
  <si>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</si>
  <si>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</si>
  <si>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</si>
  <si>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</si>
  <si>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</si>
  <si>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</si>
  <si>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</si>
  <si>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</si>
  <si>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Область
(регіон)</t>
  </si>
  <si>
    <t>Автономна Республіка Крим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</si>
  <si>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</si>
  <si>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</si>
  <si>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</si>
  <si>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</si>
  <si>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</si>
  <si>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</si>
  <si>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</si>
  <si>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</si>
  <si>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</si>
  <si>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</si>
  <si>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</si>
  <si>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</si>
  <si>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</si>
  <si>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</si>
  <si>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</si>
  <si>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</si>
  <si>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</si>
  <si>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</si>
  <si>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</si>
  <si>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</si>
  <si>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</si>
  <si>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</si>
  <si>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</si>
  <si>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</si>
  <si>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м. Київ</t>
  </si>
  <si>
    <t>м. Севастополь</t>
  </si>
  <si>
    <t>Кількість справ і матеріалів, що знаходились на розгляді в місцевих загальних судах та не розглянуті на кінець звітного періоду</t>
  </si>
  <si>
    <t xml:space="preserve">Знаходилось на розгляді 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</si>
  <si>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</si>
  <si>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</si>
  <si>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</si>
  <si>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</si>
  <si>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УСЬОГО справ і матеріалів</t>
  </si>
  <si>
    <t>Таблиця 3</t>
  </si>
  <si>
    <t>динаміка, %</t>
  </si>
  <si>
    <t>Не розглянуто  на кінець звітного періоду</t>
  </si>
  <si>
    <t>питома вага, %</t>
  </si>
  <si>
    <t>Не розглянуто  на кінець звітного періоду  понад 1 рік</t>
  </si>
  <si>
    <t>Кількість справ і матеріалів, що знаходились на розгляді в апеляційних судах та не розглянуті на кінець звітного періоду</t>
  </si>
  <si>
    <t>Таблиця 4</t>
  </si>
  <si>
    <t>Кількість справ і матеріалів, що знаходились на розгляді в адміністративних судах та не розглянуті на кінець звітного періоду</t>
  </si>
  <si>
    <t>окружні адміністративні суди</t>
  </si>
  <si>
    <t>дина-міка, %</t>
  </si>
  <si>
    <t>апеляційні адміністративні суди</t>
  </si>
  <si>
    <t>Таблиця 5</t>
  </si>
  <si>
    <t>Кількість справ і матеріалів, що знаходились на розгляді в господарських судах та не розглянуті на кінець звітного періоду</t>
  </si>
  <si>
    <t>місцеві господарські суди</t>
  </si>
  <si>
    <t>апеляційні господарські суди</t>
  </si>
  <si>
    <t>Таблиця 6</t>
  </si>
  <si>
    <t>Розгляд адміністративних справ місцевими загальними та окружними адміністративними судами (за категоріями)</t>
  </si>
  <si>
    <t xml:space="preserve">Справи зі спорів </t>
  </si>
  <si>
    <t xml:space="preserve">  забезпечення реалізації громадянами права голосу на виборах і референдума</t>
  </si>
  <si>
    <t xml:space="preserve">  забезпечення реалізації конституційних прав особи, а також реалізації статусу депутата представницького органу влади, організації діяльності цих органів</t>
  </si>
  <si>
    <t xml:space="preserve">  забезпечення громадського порядку та безпеки</t>
  </si>
  <si>
    <t xml:space="preserve">  реалізації державної політики у сфері освіти, науки, культури та спорту </t>
  </si>
  <si>
    <t xml:space="preserve">  реалізації державної політики у сфері економіки</t>
  </si>
  <si>
    <t xml:space="preserve">  забезпечення сталого розвитку населених пунктів та землекористування</t>
  </si>
  <si>
    <t xml:space="preserve">  охорони навколишнього природного середовища</t>
  </si>
  <si>
    <t xml:space="preserve">  реалізації податкової політики та за зверненнями податкових органів</t>
  </si>
  <si>
    <t xml:space="preserve">  реалізації публічної фінансової політики</t>
  </si>
  <si>
    <t xml:space="preserve">  реалізації публічної політики у сферах зайнятості населення та соціального захисту громадян</t>
  </si>
  <si>
    <t xml:space="preserve">  забезпечення юстиції</t>
  </si>
  <si>
    <t xml:space="preserve"> з відносин публічної служби</t>
  </si>
  <si>
    <t xml:space="preserve"> інші адміністративні справи</t>
  </si>
  <si>
    <t>УСЬОГО</t>
  </si>
  <si>
    <t>Знаходилося в провадженні справ</t>
  </si>
  <si>
    <t>місцеві загальні суди</t>
  </si>
  <si>
    <t>питома вага
%*</t>
  </si>
  <si>
    <t>х</t>
  </si>
  <si>
    <t xml:space="preserve">усього </t>
  </si>
  <si>
    <t>Дина-міка, %</t>
  </si>
  <si>
    <t>Закінчено провадження у справах (усього)</t>
  </si>
  <si>
    <t>окружні адмініст-ративні суди</t>
  </si>
  <si>
    <t>Відсоток закінчених провадженням справ, %</t>
  </si>
  <si>
    <t>Таблиця 7</t>
  </si>
  <si>
    <t>Розгляд кримінальних проваджень місцевими загальними  судами (за видами злочинів)</t>
  </si>
  <si>
    <t>Види злочинів</t>
  </si>
  <si>
    <t xml:space="preserve">  проти основ національної безпеки України </t>
  </si>
  <si>
    <t xml:space="preserve">  проти життя та здоров’я особи </t>
  </si>
  <si>
    <t xml:space="preserve">  проти волі, честі та гідності особи </t>
  </si>
  <si>
    <t xml:space="preserve">  проти статевої свободи та статевої недоторканності особи</t>
  </si>
  <si>
    <t xml:space="preserve">  проти власності </t>
  </si>
  <si>
    <t xml:space="preserve">  у сфері господарської діяльності</t>
  </si>
  <si>
    <t xml:space="preserve">  проти довкілля </t>
  </si>
  <si>
    <t xml:space="preserve">  проти громадської безпеки </t>
  </si>
  <si>
    <t xml:space="preserve">  проти безпеки виробництва</t>
  </si>
  <si>
    <t xml:space="preserve">  проти безпеки руху та експлуатації транспорту </t>
  </si>
  <si>
    <t xml:space="preserve">  проти громадського порядку та моральності </t>
  </si>
  <si>
    <t xml:space="preserve">  у сфері обігу наркотичних засобів, психотропних речовин, їх аналогів або прекурсорів та інші   проти здоров'я населення </t>
  </si>
  <si>
    <t xml:space="preserve">  у сфері охорони державної таємниці, недоторканності державних кордонів, забезпечення призову та мобілізації</t>
  </si>
  <si>
    <t xml:space="preserve">  проти авторитету органів державної влади, органів місцевого самоврядування та об'єднань громадян </t>
  </si>
  <si>
    <t xml:space="preserve">  у сфері використання електронно-обчислювальних машин (комп'ютерів), систем та комп'ютерних мереж і мереж електрозв'язку </t>
  </si>
  <si>
    <t xml:space="preserve">  у сфері службової діяльності та професійної діяльності, пов'язаної з наданням публічних послуг</t>
  </si>
  <si>
    <t xml:space="preserve">  проти правосуддя </t>
  </si>
  <si>
    <t xml:space="preserve">  проти встановленого порядку несення військової служби (військові)</t>
  </si>
  <si>
    <t xml:space="preserve">  проти миру, безпеки людства та міжнародного правопорядку </t>
  </si>
  <si>
    <t xml:space="preserve">  інші злочини</t>
  </si>
  <si>
    <t xml:space="preserve">Закінчено провадження у справах </t>
  </si>
  <si>
    <t>Таблиця 8</t>
  </si>
  <si>
    <t>Розглянуто з постановленням вироку</t>
  </si>
  <si>
    <t>Розгляд цивільних справ місцевими загальними  судами (за категоріями)</t>
  </si>
  <si>
    <t>Категорії справ</t>
  </si>
  <si>
    <t>Справи наказного провадження</t>
  </si>
  <si>
    <t>Справи позовного провадження, з них</t>
  </si>
  <si>
    <t xml:space="preserve">Спори про право власності та інші речові права </t>
  </si>
  <si>
    <t xml:space="preserve">Спори про право інтелектуальної власності </t>
  </si>
  <si>
    <t xml:space="preserve">Спори, що виникають із договорів </t>
  </si>
  <si>
    <t>Спори про недоговірні зобов"язання</t>
  </si>
  <si>
    <t>Спори про спадкове право</t>
  </si>
  <si>
    <t>Спори про захист немайнових прав фізичних осіб</t>
  </si>
  <si>
    <t xml:space="preserve">Спори, що виникають із житлових правовідносин </t>
  </si>
  <si>
    <t xml:space="preserve">Спори, що виникають із земельних правовідносин </t>
  </si>
  <si>
    <t xml:space="preserve">Спори, що виникають із сімейних правовідносин </t>
  </si>
  <si>
    <t xml:space="preserve">Спори, що виникають із трудових правовідносин </t>
  </si>
  <si>
    <t>Спори, пов’язані із застосуванням Закону України ”Про захист прав споживачів”</t>
  </si>
  <si>
    <t>Звільнення майна з-під арешту (виключення майна з опису)</t>
  </si>
  <si>
    <t>Інші позовного провадження</t>
  </si>
  <si>
    <t>Справи окремого провадження</t>
  </si>
  <si>
    <t>Таблиця 9</t>
  </si>
  <si>
    <t>Розглянуто із задоволенням позову (заяви)</t>
  </si>
  <si>
    <t>Розгляд господарських справ місцевими судами (за категоріями)</t>
  </si>
  <si>
    <t>Договірні зобов'язання</t>
  </si>
  <si>
    <t>Недоговірні зобов’язання</t>
  </si>
  <si>
    <t>Обіг цінних паперів</t>
  </si>
  <si>
    <t>Корпоративні відносини</t>
  </si>
  <si>
    <t>Земельні відносини</t>
  </si>
  <si>
    <t>Захист права власності</t>
  </si>
  <si>
    <t>Захист прав на об’єкти інтелектуальної власності</t>
  </si>
  <si>
    <t>Застосування природоохоронного законодавства</t>
  </si>
  <si>
    <t>Застосування антимонопольного законодавства</t>
  </si>
  <si>
    <t>Інші спори</t>
  </si>
  <si>
    <t>Справи про  банкрутство</t>
  </si>
  <si>
    <t>Таблиця 10</t>
  </si>
  <si>
    <t>Розгляд місцевими загальними  судами справ про адміністративні правопорушення (за видами правопорушень)</t>
  </si>
  <si>
    <t>Види правопорушень</t>
  </si>
  <si>
    <t xml:space="preserve">у галузі охорони праці і здоров’я населення  </t>
  </si>
  <si>
    <t xml:space="preserve">які посягають на власність  </t>
  </si>
  <si>
    <t xml:space="preserve">у сфері охорони природи, використання природних ресурсів, охорони культурної спадщини  </t>
  </si>
  <si>
    <t xml:space="preserve">у промисловості, будівництві та у сфері використання паливно-енергетичних ресурсів  </t>
  </si>
  <si>
    <t xml:space="preserve">у сільському господарстві, порушення ветеринарно-санітарних правил  </t>
  </si>
  <si>
    <t xml:space="preserve">на транспорті, в галузі шляхового господарства і зв’язку  </t>
  </si>
  <si>
    <t xml:space="preserve">у галузі житлових прав громадян, житлово-комунального господарства та благоустрою     </t>
  </si>
  <si>
    <t xml:space="preserve">у галузі торгівлі, громадського харчування, сфері послуг, в галузі фінансів і підприємницькій діяльності  </t>
  </si>
  <si>
    <t xml:space="preserve">у галузі стандартизаці, якості продукції, метрології та сертифікації  </t>
  </si>
  <si>
    <t xml:space="preserve">пов’язані з корупцією  </t>
  </si>
  <si>
    <t xml:space="preserve">військові    </t>
  </si>
  <si>
    <t xml:space="preserve">які посягають на громадський порядок і громадську безпеку  </t>
  </si>
  <si>
    <t xml:space="preserve">які посягають на встановлений порядок управління   </t>
  </si>
  <si>
    <t xml:space="preserve">які посягають на здійснення народного волевиявлення та встановлений порядок його забезпечення  </t>
  </si>
  <si>
    <t>справи про порушення митних правил</t>
  </si>
  <si>
    <t>інші, передбачені  законодавчими чи нормативними актами</t>
  </si>
  <si>
    <t>Таблиця 11</t>
  </si>
  <si>
    <t>Розглянуто про накладення адміністративного стягнення</t>
  </si>
  <si>
    <t>попередження</t>
  </si>
  <si>
    <t>штраф</t>
  </si>
  <si>
    <t>оплатне вилучення предмета</t>
  </si>
  <si>
    <t>конфіскація предмета, грошей</t>
  </si>
  <si>
    <t>позбавлення спеціального права</t>
  </si>
  <si>
    <t>громадські роботи</t>
  </si>
  <si>
    <t>суспільно корисні роботи</t>
  </si>
  <si>
    <t>виправні роботи</t>
  </si>
  <si>
    <t>адміністра-тивний арешт</t>
  </si>
  <si>
    <t>арешт з утриманням  на гауптвахті</t>
  </si>
  <si>
    <t xml:space="preserve">інші види </t>
  </si>
  <si>
    <t>Результати розгляду кримінальних проваджень (справ) за окремими видами злочинів, передбачених Кримінальним кодексом України</t>
  </si>
  <si>
    <t xml:space="preserve">Перебувало в провадженні кримінальних проваджень (справ) </t>
  </si>
  <si>
    <t xml:space="preserve">надійшло кримінальних проваджень (справ) </t>
  </si>
  <si>
    <t>Кількість осіб, провадження щодо яких перебували в  суді</t>
  </si>
  <si>
    <t>у т.ч. за вчинення злочину у складі організованої групи або злочинної організації</t>
  </si>
  <si>
    <t>Розглянуто кримінальних проваджень (справ)</t>
  </si>
  <si>
    <t>із постановленням вироку</t>
  </si>
  <si>
    <t>Кількість потерпілих осіб</t>
  </si>
  <si>
    <t>Вік потерпілих осіб</t>
  </si>
  <si>
    <t>Кількість фізичних осіб, яким заподіяно шкоди</t>
  </si>
  <si>
    <t xml:space="preserve">Моральної та матеріальної шкоди заподіяно на суму, грн </t>
  </si>
  <si>
    <t>За судовими рішеннями, що набрали законної сили</t>
  </si>
  <si>
    <t xml:space="preserve">Кількість засуджених осіб </t>
  </si>
  <si>
    <t>громадян України</t>
  </si>
  <si>
    <t>громадян іншої держави</t>
  </si>
  <si>
    <t xml:space="preserve">Кількість виправданих осіб </t>
  </si>
  <si>
    <t>Кількість засуджених осіб, до яких застосовано покарання</t>
  </si>
  <si>
    <t>довічне позбавлення волі</t>
  </si>
  <si>
    <t>позбавлення волі на певний строк</t>
  </si>
  <si>
    <t>обмеження волі</t>
  </si>
  <si>
    <t>тримання в дисциплінарному батальйоні</t>
  </si>
  <si>
    <t>арешт</t>
  </si>
  <si>
    <t>службове обмеження для військовослужбовців</t>
  </si>
  <si>
    <t>позбавлення права займати певні посади або займатися певною діяльністю</t>
  </si>
  <si>
    <t>інші міри покарання</t>
  </si>
  <si>
    <t>Додаткові покарання</t>
  </si>
  <si>
    <t>Кількість осіб, яких звільнено від покарання</t>
  </si>
  <si>
    <t>з випробуванням</t>
  </si>
  <si>
    <t xml:space="preserve">внаслідок акта амністії  </t>
  </si>
  <si>
    <t>з інших підстав</t>
  </si>
  <si>
    <t xml:space="preserve"> до 2 років включно</t>
  </si>
  <si>
    <t xml:space="preserve"> до 5 років включно</t>
  </si>
  <si>
    <t xml:space="preserve"> до 10 років включно</t>
  </si>
  <si>
    <t xml:space="preserve"> понад 10 років </t>
  </si>
  <si>
    <t>конфіскація майна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</si>
  <si>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</si>
  <si>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 або кваліфікаційного класу</t>
  </si>
  <si>
    <t>чоловіки</t>
  </si>
  <si>
    <t>жінки</t>
  </si>
  <si>
    <t>до 18 років</t>
  </si>
  <si>
    <t>з них дівчаток</t>
  </si>
  <si>
    <t>від 18 років і старше</t>
  </si>
  <si>
    <t>життю</t>
  </si>
  <si>
    <t>здоров’ю</t>
  </si>
  <si>
    <t>матеріальної та моральної шкоди</t>
  </si>
  <si>
    <t xml:space="preserve">фізичним особам </t>
  </si>
  <si>
    <t>Статті Кримінального кодексу України</t>
  </si>
  <si>
    <t>види злочинів</t>
  </si>
  <si>
    <t>109-447</t>
  </si>
  <si>
    <t>торгівля людьми</t>
  </si>
  <si>
    <t>расова нетерп.</t>
  </si>
  <si>
    <t>тероризм</t>
  </si>
  <si>
    <t>Таблиця 12</t>
  </si>
  <si>
    <t>наркотики</t>
  </si>
  <si>
    <t xml:space="preserve">305-327 </t>
  </si>
  <si>
    <t>службові</t>
  </si>
  <si>
    <t>364-370</t>
  </si>
  <si>
    <t>Результати перегляду апеляційними судами вироків місцевих судів (за кількістю осіб)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</si>
  <si>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</si>
  <si>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</si>
  <si>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</si>
  <si>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</si>
  <si>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</si>
  <si>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</si>
  <si>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</si>
  <si>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</si>
  <si>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</si>
  <si>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</si>
  <si>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</si>
  <si>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</si>
  <si>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</si>
  <si>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</si>
  <si>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</si>
  <si>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</si>
  <si>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</si>
  <si>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</si>
  <si>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</si>
  <si>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</si>
  <si>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</si>
  <si>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</si>
  <si>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</si>
  <si>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</si>
  <si>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*% – питома вага від числа засуджених, виправданих осіб місцевими судами</t>
  </si>
  <si>
    <t>Кількість засуджених, виправданих осіб місцевими судами</t>
  </si>
  <si>
    <t>Кількість осіб, щодо яких скасовано вироки</t>
  </si>
  <si>
    <t>абс.</t>
  </si>
  <si>
    <t>% питома вага*</t>
  </si>
  <si>
    <t>Кількість осіб, щодо яких змінено вироки</t>
  </si>
  <si>
    <t>Усього                                                                     скасовано та змінено вироків</t>
  </si>
  <si>
    <t>Таблиця 13</t>
  </si>
  <si>
    <t>Результати перегляду апеляційними судами</t>
  </si>
  <si>
    <t>ухвал  місцевих судів у кримінальних провадженнях</t>
  </si>
  <si>
    <t>АР Крим</t>
  </si>
  <si>
    <t xml:space="preserve">        * % – від кількості осіб, щодо яких винесено ухвали</t>
  </si>
  <si>
    <t>Усього осіб, щодо яких винесено ухвалу (крім ухвал слідчих суддів)</t>
  </si>
  <si>
    <t xml:space="preserve">Кількість осіб, щодо яких ухвалу </t>
  </si>
  <si>
    <t xml:space="preserve">скасовано </t>
  </si>
  <si>
    <t>змінено</t>
  </si>
  <si>
    <t xml:space="preserve">усього скасовано, змінено </t>
  </si>
  <si>
    <t>Усього ухвал винесено слідчим суддею місцевого загального суду</t>
  </si>
  <si>
    <t>Таблиця 14</t>
  </si>
  <si>
    <t>у справах про злочини, вчинені неповнолітніми</t>
  </si>
  <si>
    <t>* % – від числа засуджених, виправданих неповнолітніх осіб</t>
  </si>
  <si>
    <t>Кількість засуджених, виправданих неповнолітніх осіб</t>
  </si>
  <si>
    <t>Скасовано вироків</t>
  </si>
  <si>
    <t>%  питома вага*</t>
  </si>
  <si>
    <t>Змінено вироків</t>
  </si>
  <si>
    <t xml:space="preserve"> Усього скасовано та змінено вироків </t>
  </si>
  <si>
    <t>Таблиця 15</t>
  </si>
  <si>
    <t>Якість розгляду адміністративних справ місцевими загальними судами</t>
  </si>
  <si>
    <t>Скасовано та змінено апеляційними судами постанов місцевих загальних судів</t>
  </si>
  <si>
    <t>*% – від числа справ, розглянутих місцевими судами з прийняттям рішення (постанови)</t>
  </si>
  <si>
    <t>Розглянуто справ місцевими судами з прийняттям рішення (постанови)</t>
  </si>
  <si>
    <t>Усього скасовано рішень (постанов) суду</t>
  </si>
  <si>
    <t>Усього змінено рішень (постанов) суду</t>
  </si>
  <si>
    <t>УСЬОГО скасовано та змінено рішень (постанов) суду</t>
  </si>
  <si>
    <t>Таблиця 16</t>
  </si>
  <si>
    <t>Якість розгляду адміністративних справ окружними адміністративними судами</t>
  </si>
  <si>
    <t>Скасовано та змінено апеляційними адміністративними судами рішень (постанов) окружних адміністративних судів</t>
  </si>
  <si>
    <t>*% – від числа справ, розглянутих місцевими судами з прийняттям постанови</t>
  </si>
  <si>
    <t>Розглянуто справ окружними адміністративними судами з прийняттям рішення (постанови)</t>
  </si>
  <si>
    <t>Таблиця 17</t>
  </si>
  <si>
    <t>Результати перегляду апеляційними судами ухвал
місцевих загальних судів в адміністративних справах</t>
  </si>
  <si>
    <t>Скасовано та змінено апеляційними судами ухвал місцевих загальних судів</t>
  </si>
  <si>
    <t>*% – від числа справ, розглянутих місцевими судами з прийняттям ухвали</t>
  </si>
  <si>
    <t>Кількість постановлених ухвал місцевими загальними судами</t>
  </si>
  <si>
    <t>Усього скасовано ухвал суду</t>
  </si>
  <si>
    <t>Усього змінено ухвал суду</t>
  </si>
  <si>
    <t>УСЬОГО скасовано та змінено ухвал суду</t>
  </si>
  <si>
    <t>Таблиця 18</t>
  </si>
  <si>
    <t>Результати перегляду апеляційними судами ухвал
окружних адміністративних судів</t>
  </si>
  <si>
    <t>Скасовано та змінено апеляційними судами ухвал окружних адміністративних судів</t>
  </si>
  <si>
    <t>Кількість постановлених ухвал окружними адміністративними судами</t>
  </si>
  <si>
    <t>Таблиця 19</t>
  </si>
  <si>
    <t>Результати перегляду апеляційними судами судових рішень місцевих господарських судів</t>
  </si>
  <si>
    <t>АРК</t>
  </si>
  <si>
    <t>* - до числа рішень, винесених місцевими господарськими судами</t>
  </si>
  <si>
    <t xml:space="preserve">Розглянуто місцевими господарськими судами справ </t>
  </si>
  <si>
    <t>Переглянуто справ апеляційним судом</t>
  </si>
  <si>
    <t xml:space="preserve">Усього </t>
  </si>
  <si>
    <t>%,
 питома вага*</t>
  </si>
  <si>
    <t>з  них</t>
  </si>
  <si>
    <t>кількість справ, за якими змінено та скасовано судові акти</t>
  </si>
  <si>
    <t>Таблиця 20</t>
  </si>
  <si>
    <t>плюс гр10 Розділу 3</t>
  </si>
  <si>
    <t>плюс гр9 Розділу 3</t>
  </si>
  <si>
    <t xml:space="preserve">Результати перегляду апеляційними судами справ про адміністративні правопорушення </t>
  </si>
  <si>
    <t>Розглянуто справ місцевими загальними судами</t>
  </si>
  <si>
    <t>Оскаржено</t>
  </si>
  <si>
    <t>Скасовано</t>
  </si>
  <si>
    <t>Змінено</t>
  </si>
  <si>
    <t>Таблиця 21</t>
  </si>
  <si>
    <t xml:space="preserve">Результати перегляду апеляційними судами рішень у цивільних справах,
постановлених місцевими загальними судами </t>
  </si>
  <si>
    <t>*% – від числа справ, розглянутих місцевими судами з ухваленням  рішення</t>
  </si>
  <si>
    <t>Розглянуто справ місцевими судами з постановленням рішення</t>
  </si>
  <si>
    <t>Усього скасовано рішень суду</t>
  </si>
  <si>
    <t>Усього змінено рішень суду</t>
  </si>
  <si>
    <t>УСЬОГО скасовано та змінено рішень суду</t>
  </si>
  <si>
    <t>Таблиця 22</t>
  </si>
  <si>
    <t xml:space="preserve">Результати перегляду апеляційними судами ухвал у цивільних справах,
постановлених місцевими загальними судами </t>
  </si>
  <si>
    <t>Кількість постановлених ухвал місцевими судами</t>
  </si>
  <si>
    <t>За результатами перегляду ухвал</t>
  </si>
  <si>
    <t>скасовано</t>
  </si>
  <si>
    <t>питома вага %*</t>
  </si>
  <si>
    <t>Усього скасовано та змінено</t>
  </si>
  <si>
    <t>Таблиця 23</t>
  </si>
  <si>
    <t>Аналітичні таблиці щодо стану здійснення правосуддя за 2018 рік</t>
  </si>
  <si>
    <t>Кількість справ та матеріалів, що надійшли до апеляційних та місцевих судів </t>
  </si>
  <si>
    <t>Кількість розглянутих апеляційними та місцевими судами справ та матеріалів (з постановленням вироку, ухваленням рішення, постанови, ухвали)</t>
  </si>
  <si>
    <t>Результати перегляду апеляційними судами ухвал  місцевих судів у кримінальних провадженнях</t>
  </si>
  <si>
    <t>Результати перегляду апеляційними судами вироків місцевих судів (за кількістю осіб)у справах про злочини, вчинені неповнолітніми</t>
  </si>
  <si>
    <t>Якість розгляду адміністративних справ місцевими загальними судами (скасовано та змінено апеляційними судами постанов місцевих загальних судів)</t>
  </si>
  <si>
    <t>Якість розгляду адміністративних справ окружними адміністративними судами (скасовано та змінено апеляційними адміністративними судами рішень (постанов) окружних адміністративних судів)</t>
  </si>
  <si>
    <t>Результати перегляду апеляційними судами ухвал місцевих загальних судів в адміністративних справах (скасовано та змінено апеляційними судами ухвал місцевих загальних судів)</t>
  </si>
  <si>
    <t>Результати перегляду апеляційними судами ухвал окружних адміністративних судів (скасовано та змінено апеляційними судами ухвал окружних адміністративних судів)</t>
  </si>
  <si>
    <t>Результати перегляду апеляційними судами рішень у цивільних справах, постановлених місцевими загальними судами</t>
  </si>
  <si>
    <t>Результати перегляду апеляційними судами ухвал у цивільних справах, постановлених місцевими загальними судами</t>
  </si>
  <si>
    <r>
      <t>258-258</t>
    </r>
    <r>
      <rPr>
        <b/>
        <vertAlign val="superscript"/>
        <sz val="9"/>
        <rFont val="Times New Roman"/>
        <family val="1"/>
        <charset val="204"/>
      </rPr>
      <t>5</t>
    </r>
  </si>
  <si>
    <t>*- % від числа постановлених ухвал місцевими судами</t>
  </si>
  <si>
    <t xml:space="preserve">  проти виборчих, трудових та інших особистих прав і свобод     людини і громадянина 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</si>
  <si>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</si>
  <si>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</si>
  <si>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Таблиця 24</t>
  </si>
  <si>
    <t>Кількість суддів відповідно до наказу ДСА України</t>
  </si>
  <si>
    <t xml:space="preserve">Надходження справ і матеріалів до місцевих загальних судів </t>
  </si>
  <si>
    <t xml:space="preserve">Надходження справ і матеріалів </t>
  </si>
  <si>
    <t>Середньомісячне надходження справ і матеріалів на одного суддю</t>
  </si>
  <si>
    <t>Середньомісячне надходження на одного суддю окружного адміністративного та місцевого господарського суду</t>
  </si>
  <si>
    <t>Таблиця 25</t>
  </si>
  <si>
    <t>Західний  (м.Львів)</t>
  </si>
  <si>
    <t>Південно-західний  (м.Одеса)</t>
  </si>
  <si>
    <t xml:space="preserve">Північний  (м. Київ) </t>
  </si>
  <si>
    <t>Північно-західний  (м. Рівне)</t>
  </si>
  <si>
    <t>Східний  (м. Харків)</t>
  </si>
  <si>
    <t>Центральний  (м. Дніпро)</t>
  </si>
  <si>
    <t>Перший (м. Донецьк)</t>
  </si>
  <si>
    <t>Другий (м. Харків)</t>
  </si>
  <si>
    <t>Третій (м. Дніпро)</t>
  </si>
  <si>
    <t>П'ятий  (м. Одеса)</t>
  </si>
  <si>
    <t>Шостий  (м. Київ)</t>
  </si>
  <si>
    <t>Сьомий  (м. Вінниця)</t>
  </si>
  <si>
    <t>Восьмий  (м. Львів)</t>
  </si>
  <si>
    <t xml:space="preserve">апеляційні адміністративні суди </t>
  </si>
  <si>
    <t xml:space="preserve">апеляційні господарські суди </t>
  </si>
  <si>
    <t xml:space="preserve">апеляційні суди </t>
  </si>
  <si>
    <t>Середньо-місячне надходження справ і матеріалів на одного суддю</t>
  </si>
  <si>
    <t xml:space="preserve">Вінницький  </t>
  </si>
  <si>
    <t xml:space="preserve">Волинський  </t>
  </si>
  <si>
    <t xml:space="preserve">Дніпровський  </t>
  </si>
  <si>
    <t xml:space="preserve">Донецький  </t>
  </si>
  <si>
    <t xml:space="preserve">Житомирський  </t>
  </si>
  <si>
    <t xml:space="preserve">Закарпатський  </t>
  </si>
  <si>
    <t xml:space="preserve">Запорізький  </t>
  </si>
  <si>
    <t xml:space="preserve">Івано-Франківський  </t>
  </si>
  <si>
    <t xml:space="preserve">Київський  </t>
  </si>
  <si>
    <t xml:space="preserve">Кропивницький  </t>
  </si>
  <si>
    <t xml:space="preserve">Луганський  </t>
  </si>
  <si>
    <t xml:space="preserve">Львівський  </t>
  </si>
  <si>
    <t xml:space="preserve">Миколаївський  </t>
  </si>
  <si>
    <t xml:space="preserve">Одеський  </t>
  </si>
  <si>
    <t xml:space="preserve">Полтавський  </t>
  </si>
  <si>
    <t xml:space="preserve">Рівненський  </t>
  </si>
  <si>
    <t xml:space="preserve">Сумський  </t>
  </si>
  <si>
    <t xml:space="preserve">Тернопільський  </t>
  </si>
  <si>
    <t xml:space="preserve">Харківський  </t>
  </si>
  <si>
    <t xml:space="preserve">Херсонський  </t>
  </si>
  <si>
    <t xml:space="preserve">Хмельницький  </t>
  </si>
  <si>
    <t xml:space="preserve">Чернівецький  </t>
  </si>
  <si>
    <t xml:space="preserve">Чернігівський  </t>
  </si>
  <si>
    <t>2017</t>
  </si>
  <si>
    <t>2018</t>
  </si>
  <si>
    <t>Суди</t>
  </si>
  <si>
    <t>Середньомісячне надходження на одного суддю апеляційного суду</t>
  </si>
  <si>
    <t>Таблиця 26</t>
  </si>
  <si>
    <t xml:space="preserve">Вінницький   </t>
  </si>
  <si>
    <t>Дніпропетровський    </t>
  </si>
  <si>
    <t>Донецький    </t>
  </si>
  <si>
    <t xml:space="preserve">Житомирський   </t>
  </si>
  <si>
    <t>Київський    </t>
  </si>
  <si>
    <t>Львівський    </t>
  </si>
  <si>
    <t>Одеський    </t>
  </si>
  <si>
    <t>Харківський    </t>
  </si>
  <si>
    <t>АС Вінницької області</t>
  </si>
  <si>
    <t>АС Волинської області</t>
  </si>
  <si>
    <t>АС Дніпропетровської області</t>
  </si>
  <si>
    <t>АС Донецької області</t>
  </si>
  <si>
    <t>АС Житомирської області</t>
  </si>
  <si>
    <t>АС Закарпатської області</t>
  </si>
  <si>
    <t>АС Запорізької області</t>
  </si>
  <si>
    <t>АС Івано-Франківської області</t>
  </si>
  <si>
    <t>АС Київської області</t>
  </si>
  <si>
    <t>АС Кіровоградської області</t>
  </si>
  <si>
    <t>АС Луганської області</t>
  </si>
  <si>
    <t>АС Львівської області</t>
  </si>
  <si>
    <t>АС Миколаївської області</t>
  </si>
  <si>
    <t>АС Одеської області</t>
  </si>
  <si>
    <t>АС Полтавської області</t>
  </si>
  <si>
    <t>АС Рівненської області</t>
  </si>
  <si>
    <t>АС Сумської області</t>
  </si>
  <si>
    <t>АС Тернопільської області</t>
  </si>
  <si>
    <t>АС Харківської області</t>
  </si>
  <si>
    <t>АС Херсонської області</t>
  </si>
  <si>
    <t>АС Хмельницької області</t>
  </si>
  <si>
    <t>АС Черкаської області</t>
  </si>
  <si>
    <t>АС Чернівецької області</t>
  </si>
  <si>
    <t>АС Чернігівської області</t>
  </si>
  <si>
    <t>АС міста Києва</t>
  </si>
  <si>
    <t>Дніпропетровський</t>
  </si>
  <si>
    <t>Донецький</t>
  </si>
  <si>
    <t>Львівський</t>
  </si>
  <si>
    <t>Одеський</t>
  </si>
  <si>
    <t>Київський</t>
  </si>
  <si>
    <t>Рівненський</t>
  </si>
  <si>
    <t>Харківський</t>
  </si>
  <si>
    <t>АС  Черкаській області</t>
  </si>
  <si>
    <t xml:space="preserve">Донецький* </t>
  </si>
  <si>
    <t>Житомирский*</t>
  </si>
  <si>
    <t>Суди здійснювали правосуддя до жовтня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</si>
</sst>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"/>
  </numFmts>
  <fonts count="45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8" fillId="0" borderId="0"/>
    <xf numFmtId="0" fontId="38" fillId="0" borderId="0"/>
  </cellStyleXfs>
  <cellXfs count="411">
    <xf numFmtId="0" fontId="1" fillId="0" borderId="0" xfId="0" applyFont="1"/>
    <xf numFmtId="0" fontId="2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8" fillId="0" borderId="2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vertical="center"/>
    </xf>
    <xf numFmtId="3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/>
    <xf numFmtId="1" fontId="9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top" wrapText="1"/>
    </xf>
    <xf numFmtId="0" fontId="13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2" fillId="0" borderId="5" xfId="0" applyNumberFormat="1" applyFont="1" applyFill="1" applyBorder="1" applyAlignment="1" applyProtection="1">
      <alignment horizontal="left"/>
    </xf>
    <xf numFmtId="0" fontId="13" fillId="0" borderId="1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/>
    </xf>
    <xf numFmtId="0" fontId="17" fillId="2" borderId="2" xfId="0" applyNumberFormat="1" applyFont="1" applyFill="1" applyBorder="1" applyAlignment="1" applyProtection="1">
      <alignment horizontal="left" vertical="distributed"/>
    </xf>
    <xf numFmtId="3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4" fontId="2" fillId="0" borderId="3" xfId="0" applyNumberFormat="1" applyFont="1" applyFill="1" applyBorder="1" applyAlignment="1" applyProtection="1">
      <alignment horizontal="center"/>
    </xf>
    <xf numFmtId="0" fontId="13" fillId="0" borderId="5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8" fillId="2" borderId="2" xfId="0" applyNumberFormat="1" applyFont="1" applyFill="1" applyBorder="1" applyAlignment="1" applyProtection="1">
      <alignment horizontal="right" vertical="center"/>
    </xf>
    <xf numFmtId="4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8" fillId="2" borderId="2" xfId="0" applyNumberFormat="1" applyFont="1" applyFill="1" applyBorder="1" applyAlignment="1" applyProtection="1">
      <alignment horizontal="left" vertical="distributed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/>
    </xf>
    <xf numFmtId="0" fontId="19" fillId="2" borderId="2" xfId="0" applyNumberFormat="1" applyFont="1" applyFill="1" applyBorder="1" applyAlignment="1" applyProtection="1">
      <alignment horizontal="left" vertical="distributed"/>
    </xf>
    <xf numFmtId="3" fontId="12" fillId="0" borderId="2" xfId="0" applyNumberFormat="1" applyFont="1" applyFill="1" applyBorder="1" applyAlignment="1" applyProtection="1">
      <alignment horizontal="right" vertical="center"/>
    </xf>
    <xf numFmtId="4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/>
    </xf>
    <xf numFmtId="0" fontId="19" fillId="0" borderId="2" xfId="0" applyNumberFormat="1" applyFont="1" applyFill="1" applyBorder="1" applyAlignment="1" applyProtection="1">
      <alignment horizontal="left" vertical="distributed"/>
    </xf>
    <xf numFmtId="1" fontId="2" fillId="0" borderId="2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12" fillId="0" borderId="2" xfId="0" applyNumberFormat="1" applyFont="1" applyFill="1" applyBorder="1" applyAlignment="1" applyProtection="1">
      <alignment horizontal="right" vertical="center"/>
    </xf>
    <xf numFmtId="4" fontId="2" fillId="0" borderId="2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right" vertical="center" wrapText="1"/>
    </xf>
    <xf numFmtId="3" fontId="9" fillId="0" borderId="2" xfId="0" applyNumberFormat="1" applyFont="1" applyFill="1" applyBorder="1" applyAlignment="1" applyProtection="1">
      <alignment horizontal="right" vertical="center"/>
    </xf>
    <xf numFmtId="4" fontId="7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NumberFormat="1" applyFont="1" applyFill="1" applyBorder="1" applyAlignment="1" applyProtection="1">
      <alignment horizontal="right" vertical="center" wrapText="1"/>
    </xf>
    <xf numFmtId="3" fontId="5" fillId="0" borderId="2" xfId="0" applyNumberFormat="1" applyFont="1" applyFill="1" applyBorder="1" applyAlignment="1" applyProtection="1">
      <alignment horizontal="center" vertical="center" wrapText="1"/>
    </xf>
    <xf numFmtId="1" fontId="2" fillId="0" borderId="3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20" fillId="0" borderId="0" xfId="0" applyNumberFormat="1" applyFont="1" applyFill="1" applyBorder="1" applyAlignment="1" applyProtection="1">
      <alignment horizontal="center" vertical="center"/>
    </xf>
    <xf numFmtId="3" fontId="7" fillId="2" borderId="2" xfId="0" applyNumberFormat="1" applyFont="1" applyFill="1" applyBorder="1" applyAlignment="1" applyProtection="1">
      <alignment horizontal="right" vertical="center"/>
    </xf>
    <xf numFmtId="4" fontId="9" fillId="0" borderId="2" xfId="0" applyNumberFormat="1" applyFont="1" applyFill="1" applyBorder="1" applyAlignment="1" applyProtection="1">
      <alignment horizontal="right" vertical="center"/>
    </xf>
    <xf numFmtId="3" fontId="7" fillId="2" borderId="2" xfId="0" applyNumberFormat="1" applyFont="1" applyFill="1" applyBorder="1" applyAlignment="1" applyProtection="1">
      <alignment horizontal="right" vertical="center" wrapText="1"/>
    </xf>
    <xf numFmtId="4" fontId="7" fillId="2" borderId="2" xfId="0" applyNumberFormat="1" applyFont="1" applyFill="1" applyBorder="1" applyAlignment="1" applyProtection="1">
      <alignment horizontal="right" vertical="center"/>
    </xf>
    <xf numFmtId="4" fontId="9" fillId="0" borderId="2" xfId="0" applyNumberFormat="1" applyFont="1" applyFill="1" applyBorder="1" applyAlignment="1" applyProtection="1">
      <alignment horizontal="right" vertical="center" wrapText="1"/>
    </xf>
    <xf numFmtId="4" fontId="7" fillId="2" borderId="2" xfId="0" applyNumberFormat="1" applyFont="1" applyFill="1" applyBorder="1" applyAlignment="1" applyProtection="1">
      <alignment horizontal="right" vertical="center" wrapText="1"/>
    </xf>
    <xf numFmtId="0" fontId="21" fillId="0" borderId="2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right" vertical="center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right" vertical="center" wrapText="1"/>
    </xf>
    <xf numFmtId="4" fontId="8" fillId="2" borderId="2" xfId="0" applyNumberFormat="1" applyFont="1" applyFill="1" applyBorder="1" applyAlignment="1" applyProtection="1">
      <alignment horizontal="right" vertical="center"/>
    </xf>
    <xf numFmtId="0" fontId="17" fillId="0" borderId="2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3" fontId="8" fillId="2" borderId="2" xfId="0" applyNumberFormat="1" applyFont="1" applyFill="1" applyBorder="1" applyAlignment="1" applyProtection="1">
      <alignment horizontal="right" vertical="center" wrapText="1"/>
    </xf>
    <xf numFmtId="0" fontId="13" fillId="0" borderId="6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wrapText="1"/>
    </xf>
    <xf numFmtId="0" fontId="26" fillId="0" borderId="2" xfId="0" applyNumberFormat="1" applyFont="1" applyFill="1" applyBorder="1" applyAlignment="1" applyProtection="1">
      <alignment horizontal="left" vertical="center" wrapText="1"/>
    </xf>
    <xf numFmtId="3" fontId="20" fillId="0" borderId="2" xfId="0" applyNumberFormat="1" applyFont="1" applyFill="1" applyBorder="1" applyAlignment="1" applyProtection="1">
      <alignment horizontal="right" vertical="center" wrapText="1"/>
    </xf>
    <xf numFmtId="0" fontId="27" fillId="0" borderId="2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3" fontId="21" fillId="0" borderId="0" xfId="0" applyNumberFormat="1" applyFont="1" applyFill="1" applyBorder="1" applyAlignment="1" applyProtection="1">
      <alignment horizontal="center"/>
    </xf>
    <xf numFmtId="3" fontId="21" fillId="0" borderId="0" xfId="0" applyNumberFormat="1" applyFont="1" applyFill="1" applyBorder="1" applyAlignment="1" applyProtection="1"/>
    <xf numFmtId="2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/>
    </xf>
    <xf numFmtId="49" fontId="21" fillId="0" borderId="0" xfId="0" applyNumberFormat="1" applyFont="1" applyFill="1" applyBorder="1" applyAlignment="1" applyProtection="1">
      <alignment horizontal="center"/>
    </xf>
    <xf numFmtId="2" fontId="12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/>
    <xf numFmtId="2" fontId="28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wrapText="1"/>
    </xf>
    <xf numFmtId="0" fontId="8" fillId="2" borderId="2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2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27" fillId="0" borderId="2" xfId="0" applyNumberFormat="1" applyFont="1" applyFill="1" applyBorder="1" applyAlignment="1" applyProtection="1">
      <alignment horizontal="center" vertical="top" wrapText="1"/>
    </xf>
    <xf numFmtId="0" fontId="16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6" fillId="0" borderId="5" xfId="0" applyNumberFormat="1" applyFont="1" applyFill="1" applyBorder="1" applyAlignment="1" applyProtection="1"/>
    <xf numFmtId="0" fontId="12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6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vertical="top" wrapText="1"/>
      <protection locked="0"/>
    </xf>
    <xf numFmtId="0" fontId="8" fillId="2" borderId="2" xfId="0" applyNumberFormat="1" applyFont="1" applyFill="1" applyBorder="1" applyAlignment="1" applyProtection="1">
      <alignment horizontal="left" vertical="top" wrapText="1"/>
      <protection locked="0"/>
    </xf>
    <xf numFmtId="4" fontId="12" fillId="0" borderId="2" xfId="0" applyNumberFormat="1" applyFont="1" applyFill="1" applyBorder="1" applyAlignment="1" applyProtection="1">
      <alignment horizontal="right" vertical="center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0" fontId="13" fillId="0" borderId="7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0" fontId="29" fillId="0" borderId="1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center"/>
    </xf>
    <xf numFmtId="3" fontId="2" fillId="0" borderId="3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left" wrapText="1"/>
      <protection locked="0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wrapText="1"/>
    </xf>
    <xf numFmtId="0" fontId="8" fillId="2" borderId="2" xfId="0" applyNumberFormat="1" applyFont="1" applyFill="1" applyBorder="1" applyAlignment="1" applyProtection="1">
      <alignment horizontal="left" wrapText="1"/>
      <protection locked="0"/>
    </xf>
    <xf numFmtId="0" fontId="15" fillId="0" borderId="0" xfId="0" applyNumberFormat="1" applyFont="1" applyFill="1" applyBorder="1" applyAlignment="1" applyProtection="1"/>
    <xf numFmtId="4" fontId="12" fillId="0" borderId="2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/>
    <xf numFmtId="2" fontId="12" fillId="0" borderId="5" xfId="0" applyNumberFormat="1" applyFont="1" applyFill="1" applyBorder="1" applyAlignment="1" applyProtection="1"/>
    <xf numFmtId="166" fontId="31" fillId="0" borderId="2" xfId="0" applyNumberFormat="1" applyFont="1" applyFill="1" applyBorder="1" applyAlignment="1" applyProtection="1">
      <alignment horizontal="right" vertical="center" wrapText="1"/>
    </xf>
    <xf numFmtId="49" fontId="41" fillId="0" borderId="2" xfId="0" applyNumberFormat="1" applyFont="1" applyFill="1" applyBorder="1" applyAlignment="1" applyProtection="1">
      <alignment horizontal="center" vertical="center" wrapText="1"/>
    </xf>
    <xf numFmtId="0" fontId="42" fillId="0" borderId="2" xfId="0" applyNumberFormat="1" applyFont="1" applyFill="1" applyBorder="1" applyAlignment="1" applyProtection="1">
      <alignment horizontal="left" vertical="center" wrapText="1"/>
    </xf>
    <xf numFmtId="0" fontId="31" fillId="0" borderId="2" xfId="0" applyNumberFormat="1" applyFont="1" applyFill="1" applyBorder="1" applyAlignment="1" applyProtection="1">
      <alignment horizontal="left" vertical="center" wrapText="1"/>
    </xf>
    <xf numFmtId="166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2" xfId="0" applyNumberFormat="1" applyFont="1" applyFill="1" applyBorder="1" applyAlignment="1" applyProtection="1">
      <alignment horizontal="right" vertical="center"/>
    </xf>
    <xf numFmtId="166" fontId="3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2" xfId="0" applyNumberFormat="1" applyFont="1" applyFill="1" applyBorder="1" applyAlignment="1" applyProtection="1">
      <alignment horizontal="right" vertical="center"/>
    </xf>
    <xf numFmtId="166" fontId="7" fillId="2" borderId="2" xfId="0" applyNumberFormat="1" applyFont="1" applyFill="1" applyBorder="1" applyAlignment="1" applyProtection="1">
      <alignment horizontal="right" vertical="center"/>
    </xf>
    <xf numFmtId="0" fontId="0" fillId="0" borderId="0" xfId="0"/>
    <xf numFmtId="0" fontId="43" fillId="0" borderId="0" xfId="0" applyFont="1" applyAlignment="1">
      <alignment wrapText="1"/>
    </xf>
    <xf numFmtId="0" fontId="43" fillId="0" borderId="0" xfId="0" applyFont="1"/>
    <xf numFmtId="0" fontId="43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43" fillId="0" borderId="2" xfId="0" applyFont="1" applyFill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3" fillId="0" borderId="2" xfId="0" applyFont="1" applyBorder="1" applyAlignment="1">
      <alignment horizontal="left" vertical="center" wrapText="1"/>
    </xf>
    <xf numFmtId="3" fontId="32" fillId="2" borderId="2" xfId="0" applyNumberFormat="1" applyFont="1" applyFill="1" applyBorder="1" applyAlignment="1" applyProtection="1">
      <alignment horizontal="right" vertical="center"/>
    </xf>
    <xf numFmtId="4" fontId="32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2" fillId="2" borderId="2" xfId="0" applyNumberFormat="1" applyFont="1" applyFill="1" applyBorder="1" applyAlignment="1" applyProtection="1">
      <alignment horizontal="right" vertical="center" wrapText="1"/>
    </xf>
    <xf numFmtId="4" fontId="32" fillId="2" borderId="2" xfId="0" applyNumberFormat="1" applyFont="1" applyFill="1" applyBorder="1" applyAlignment="1" applyProtection="1">
      <alignment horizontal="right" vertical="center" wrapText="1"/>
    </xf>
    <xf numFmtId="3" fontId="35" fillId="0" borderId="2" xfId="0" applyNumberFormat="1" applyFont="1" applyFill="1" applyBorder="1" applyAlignment="1" applyProtection="1">
      <alignment horizontal="right" vertical="center" wrapText="1"/>
    </xf>
    <xf numFmtId="4" fontId="35" fillId="0" borderId="2" xfId="0" applyNumberFormat="1" applyFont="1" applyFill="1" applyBorder="1" applyAlignment="1" applyProtection="1">
      <alignment horizontal="right" vertical="center"/>
    </xf>
    <xf numFmtId="0" fontId="35" fillId="0" borderId="2" xfId="0" applyNumberFormat="1" applyFont="1" applyFill="1" applyBorder="1" applyAlignment="1" applyProtection="1">
      <alignment horizontal="right" vertical="center" wrapText="1"/>
    </xf>
    <xf numFmtId="4" fontId="35" fillId="0" borderId="2" xfId="0" applyNumberFormat="1" applyFont="1" applyFill="1" applyBorder="1" applyAlignment="1" applyProtection="1">
      <alignment horizontal="right" vertical="center" wrapText="1"/>
    </xf>
    <xf numFmtId="3" fontId="35" fillId="0" borderId="2" xfId="0" applyNumberFormat="1" applyFont="1" applyFill="1" applyBorder="1" applyAlignment="1" applyProtection="1">
      <alignment horizontal="right" vertical="center"/>
    </xf>
    <xf numFmtId="3" fontId="36" fillId="2" borderId="2" xfId="0" applyNumberFormat="1" applyFont="1" applyFill="1" applyBorder="1" applyAlignment="1" applyProtection="1">
      <alignment horizontal="right" vertical="center"/>
    </xf>
    <xf numFmtId="4" fontId="36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6" fillId="2" borderId="2" xfId="0" applyNumberFormat="1" applyFont="1" applyFill="1" applyBorder="1" applyAlignment="1" applyProtection="1">
      <alignment horizontal="right" vertical="center" wrapText="1"/>
    </xf>
    <xf numFmtId="4" fontId="36" fillId="2" borderId="2" xfId="0" applyNumberFormat="1" applyFont="1" applyFill="1" applyBorder="1" applyAlignment="1" applyProtection="1">
      <alignment horizontal="right" vertical="center" wrapText="1"/>
    </xf>
    <xf numFmtId="166" fontId="35" fillId="0" borderId="2" xfId="0" applyNumberFormat="1" applyFont="1" applyFill="1" applyBorder="1" applyAlignment="1" applyProtection="1">
      <alignment horizontal="right" vertical="center"/>
    </xf>
    <xf numFmtId="166" fontId="36" fillId="2" borderId="2" xfId="0" applyNumberFormat="1" applyFont="1" applyFill="1" applyBorder="1" applyAlignment="1" applyProtection="1">
      <alignment horizontal="right" vertical="center"/>
    </xf>
    <xf numFmtId="4" fontId="36" fillId="2" borderId="2" xfId="0" applyNumberFormat="1" applyFont="1" applyFill="1" applyBorder="1" applyAlignment="1" applyProtection="1">
      <alignment horizontal="right" vertical="center"/>
    </xf>
    <xf numFmtId="0" fontId="32" fillId="0" borderId="2" xfId="0" applyNumberFormat="1" applyFont="1" applyFill="1" applyBorder="1" applyAlignment="1" applyProtection="1">
      <alignment horizontal="center" vertical="center" wrapText="1"/>
    </xf>
    <xf numFmtId="4" fontId="32" fillId="2" borderId="2" xfId="0" applyNumberFormat="1" applyFont="1" applyFill="1" applyBorder="1" applyAlignment="1" applyProtection="1">
      <alignment horizontal="right" vertical="center"/>
    </xf>
    <xf numFmtId="166" fontId="2" fillId="0" borderId="2" xfId="0" applyNumberFormat="1" applyFont="1" applyFill="1" applyBorder="1" applyAlignment="1" applyProtection="1">
      <alignment horizontal="right" vertical="center"/>
    </xf>
    <xf numFmtId="166" fontId="32" fillId="2" borderId="2" xfId="0" applyNumberFormat="1" applyFont="1" applyFill="1" applyBorder="1" applyAlignment="1" applyProtection="1">
      <alignment horizontal="right" vertical="center"/>
    </xf>
    <xf numFmtId="3" fontId="34" fillId="0" borderId="2" xfId="0" applyNumberFormat="1" applyFont="1" applyFill="1" applyBorder="1" applyAlignment="1" applyProtection="1">
      <alignment horizontal="center" vertical="center" wrapText="1"/>
    </xf>
    <xf numFmtId="3" fontId="32" fillId="5" borderId="2" xfId="0" applyNumberFormat="1" applyFont="1" applyFill="1" applyBorder="1" applyAlignment="1" applyProtection="1">
      <alignment horizontal="right" vertical="center" wrapText="1"/>
      <protection locked="0"/>
    </xf>
    <xf numFmtId="4" fontId="32" fillId="5" borderId="2" xfId="0" applyNumberFormat="1" applyFont="1" applyFill="1" applyBorder="1" applyAlignment="1" applyProtection="1">
      <alignment horizontal="right" vertical="center"/>
    </xf>
    <xf numFmtId="0" fontId="31" fillId="0" borderId="0" xfId="0" applyNumberFormat="1" applyFont="1" applyFill="1" applyBorder="1" applyAlignment="1" applyProtection="1"/>
    <xf numFmtId="4" fontId="32" fillId="5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" xfId="0" applyNumberFormat="1" applyFont="1" applyFill="1" applyBorder="1" applyAlignment="1" applyProtection="1"/>
    <xf numFmtId="0" fontId="33" fillId="0" borderId="2" xfId="0" applyNumberFormat="1" applyFont="1" applyFill="1" applyBorder="1" applyAlignment="1" applyProtection="1">
      <alignment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4" xfId="0" applyFont="1" applyBorder="1"/>
    <xf numFmtId="0" fontId="40" fillId="2" borderId="2" xfId="0" applyNumberFormat="1" applyFont="1" applyFill="1" applyBorder="1" applyAlignment="1" applyProtection="1">
      <alignment horizontal="right" vertical="distributed"/>
    </xf>
    <xf numFmtId="3" fontId="31" fillId="0" borderId="2" xfId="0" applyNumberFormat="1" applyFont="1" applyFill="1" applyBorder="1" applyAlignment="1" applyProtection="1">
      <alignment horizontal="left" vertical="center" wrapText="1"/>
    </xf>
    <xf numFmtId="3" fontId="31" fillId="0" borderId="2" xfId="0" applyNumberFormat="1" applyFont="1" applyFill="1" applyBorder="1" applyAlignment="1" applyProtection="1">
      <alignment horizontal="right" vertical="center" wrapText="1"/>
    </xf>
    <xf numFmtId="3" fontId="31" fillId="0" borderId="4" xfId="0" applyNumberFormat="1" applyFont="1" applyFill="1" applyBorder="1" applyAlignment="1" applyProtection="1">
      <alignment horizontal="left" vertical="center" wrapText="1"/>
    </xf>
    <xf numFmtId="3" fontId="31" fillId="0" borderId="8" xfId="0" applyNumberFormat="1" applyFont="1" applyFill="1" applyBorder="1" applyAlignment="1" applyProtection="1">
      <alignment horizontal="right" vertical="center" wrapText="1"/>
    </xf>
    <xf numFmtId="3" fontId="31" fillId="0" borderId="2" xfId="0" applyNumberFormat="1" applyFont="1" applyBorder="1" applyAlignment="1">
      <alignment horizontal="center"/>
    </xf>
    <xf numFmtId="0" fontId="31" fillId="0" borderId="0" xfId="0" applyFont="1"/>
    <xf numFmtId="3" fontId="31" fillId="0" borderId="2" xfId="0" applyNumberFormat="1" applyFont="1" applyBorder="1" applyAlignment="1">
      <alignment vertical="center"/>
    </xf>
    <xf numFmtId="3" fontId="31" fillId="0" borderId="0" xfId="0" applyNumberFormat="1" applyFont="1"/>
    <xf numFmtId="3" fontId="32" fillId="0" borderId="2" xfId="0" applyNumberFormat="1" applyFont="1" applyBorder="1" applyAlignment="1">
      <alignment horizontal="center" vertical="center"/>
    </xf>
    <xf numFmtId="3" fontId="32" fillId="0" borderId="2" xfId="0" applyNumberFormat="1" applyFont="1" applyBorder="1" applyAlignment="1">
      <alignment vertical="center"/>
    </xf>
    <xf numFmtId="3" fontId="31" fillId="0" borderId="8" xfId="0" applyNumberFormat="1" applyFont="1" applyFill="1" applyBorder="1" applyAlignment="1" applyProtection="1">
      <alignment horizontal="left" vertical="center" wrapText="1"/>
    </xf>
    <xf numFmtId="3" fontId="34" fillId="6" borderId="2" xfId="0" applyNumberFormat="1" applyFont="1" applyFill="1" applyBorder="1" applyAlignment="1" applyProtection="1">
      <alignment horizontal="center" vertical="center" wrapText="1"/>
    </xf>
    <xf numFmtId="0" fontId="31" fillId="0" borderId="2" xfId="0" applyFont="1" applyBorder="1"/>
    <xf numFmtId="3" fontId="34" fillId="6" borderId="2" xfId="0" applyNumberFormat="1" applyFont="1" applyFill="1" applyBorder="1" applyAlignment="1">
      <alignment horizontal="center" vertical="center" wrapText="1"/>
    </xf>
    <xf numFmtId="3" fontId="32" fillId="7" borderId="9" xfId="0" applyNumberFormat="1" applyFont="1" applyFill="1" applyBorder="1" applyAlignment="1" applyProtection="1">
      <alignment horizontal="center" vertical="center" wrapText="1"/>
    </xf>
    <xf numFmtId="0" fontId="32" fillId="0" borderId="0" xfId="0" applyFont="1"/>
    <xf numFmtId="3" fontId="31" fillId="0" borderId="4" xfId="0" applyNumberFormat="1" applyFont="1" applyFill="1" applyBorder="1" applyAlignment="1" applyProtection="1">
      <alignment horizontal="right" vertical="center" wrapText="1"/>
    </xf>
    <xf numFmtId="3" fontId="32" fillId="0" borderId="10" xfId="2" applyNumberFormat="1" applyFont="1" applyFill="1" applyBorder="1" applyAlignment="1" applyProtection="1">
      <alignment vertical="center" wrapText="1"/>
    </xf>
    <xf numFmtId="3" fontId="31" fillId="0" borderId="10" xfId="2" applyNumberFormat="1" applyFont="1" applyFill="1" applyBorder="1" applyAlignment="1" applyProtection="1">
      <alignment vertical="center" wrapText="1"/>
    </xf>
    <xf numFmtId="2" fontId="32" fillId="0" borderId="2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2" fontId="31" fillId="0" borderId="2" xfId="0" applyNumberFormat="1" applyFont="1" applyBorder="1" applyAlignment="1">
      <alignment vertical="center"/>
    </xf>
    <xf numFmtId="3" fontId="31" fillId="0" borderId="2" xfId="2" applyNumberFormat="1" applyFont="1" applyFill="1" applyBorder="1" applyAlignment="1" applyProtection="1">
      <alignment vertical="center" wrapText="1"/>
    </xf>
    <xf numFmtId="0" fontId="31" fillId="0" borderId="2" xfId="0" applyFont="1" applyBorder="1" applyAlignment="1">
      <alignment vertical="center"/>
    </xf>
    <xf numFmtId="0" fontId="31" fillId="0" borderId="2" xfId="0" applyFont="1" applyBorder="1" applyAlignment="1">
      <alignment horizontal="center" vertical="center"/>
    </xf>
    <xf numFmtId="4" fontId="31" fillId="0" borderId="10" xfId="2" applyNumberFormat="1" applyFont="1" applyFill="1" applyBorder="1" applyAlignment="1" applyProtection="1">
      <alignment vertical="center" wrapText="1"/>
    </xf>
    <xf numFmtId="2" fontId="32" fillId="0" borderId="10" xfId="0" applyNumberFormat="1" applyFont="1" applyBorder="1" applyAlignment="1">
      <alignment vertical="center"/>
    </xf>
    <xf numFmtId="3" fontId="31" fillId="0" borderId="2" xfId="0" applyNumberFormat="1" applyFont="1" applyBorder="1" applyAlignment="1">
      <alignment horizontal="right" vertical="center"/>
    </xf>
    <xf numFmtId="49" fontId="32" fillId="7" borderId="2" xfId="0" applyNumberFormat="1" applyFont="1" applyFill="1" applyBorder="1" applyAlignment="1" applyProtection="1">
      <alignment horizontal="center" vertical="center" wrapText="1"/>
    </xf>
    <xf numFmtId="0" fontId="35" fillId="0" borderId="2" xfId="0" applyFont="1" applyBorder="1" applyAlignment="1">
      <alignment vertical="center"/>
    </xf>
    <xf numFmtId="0" fontId="44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textRotation="90" wrapText="1"/>
    </xf>
    <xf numFmtId="0" fontId="2" fillId="0" borderId="11" xfId="0" applyNumberFormat="1" applyFont="1" applyFill="1" applyBorder="1" applyAlignment="1" applyProtection="1">
      <alignment horizontal="center" vertical="center" textRotation="90" wrapText="1"/>
    </xf>
    <xf numFmtId="0" fontId="2" fillId="0" borderId="12" xfId="0" applyNumberFormat="1" applyFont="1" applyFill="1" applyBorder="1" applyAlignment="1" applyProtection="1">
      <alignment horizontal="center" vertical="center" textRotation="90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textRotation="90"/>
    </xf>
    <xf numFmtId="0" fontId="2" fillId="0" borderId="11" xfId="0" applyNumberFormat="1" applyFont="1" applyFill="1" applyBorder="1" applyAlignment="1" applyProtection="1">
      <alignment horizontal="center" vertical="center" textRotation="90"/>
    </xf>
    <xf numFmtId="0" fontId="2" fillId="0" borderId="12" xfId="0" applyNumberFormat="1" applyFont="1" applyFill="1" applyBorder="1" applyAlignment="1" applyProtection="1">
      <alignment horizontal="center" vertical="center" textRotation="9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34" fillId="0" borderId="4" xfId="0" applyNumberFormat="1" applyFont="1" applyFill="1" applyBorder="1" applyAlignment="1" applyProtection="1">
      <alignment horizontal="center" vertical="center" wrapText="1"/>
    </xf>
    <xf numFmtId="0" fontId="34" fillId="0" borderId="1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>
      <alignment horizontal="center" wrapText="1"/>
    </xf>
    <xf numFmtId="0" fontId="2" fillId="0" borderId="13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32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36" fillId="0" borderId="10" xfId="0" applyNumberFormat="1" applyFont="1" applyFill="1" applyBorder="1" applyAlignment="1" applyProtection="1">
      <alignment horizontal="center" vertical="center" wrapText="1"/>
    </xf>
    <xf numFmtId="0" fontId="36" fillId="0" borderId="9" xfId="0" applyNumberFormat="1" applyFont="1" applyFill="1" applyBorder="1" applyAlignment="1" applyProtection="1">
      <alignment horizontal="center" vertical="center" wrapText="1"/>
    </xf>
    <xf numFmtId="0" fontId="36" fillId="0" borderId="13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35" fillId="0" borderId="10" xfId="0" applyNumberFormat="1" applyFont="1" applyFill="1" applyBorder="1" applyAlignment="1" applyProtection="1">
      <alignment horizontal="left" vertical="center" wrapText="1"/>
    </xf>
    <xf numFmtId="0" fontId="35" fillId="0" borderId="9" xfId="0" applyNumberFormat="1" applyFont="1" applyFill="1" applyBorder="1" applyAlignment="1" applyProtection="1">
      <alignment horizontal="left" vertical="center" wrapText="1"/>
    </xf>
    <xf numFmtId="0" fontId="35" fillId="0" borderId="13" xfId="0" applyNumberFormat="1" applyFont="1" applyFill="1" applyBorder="1" applyAlignment="1" applyProtection="1">
      <alignment horizontal="left" vertical="center"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left" vertical="top" wrapText="1"/>
    </xf>
    <xf numFmtId="0" fontId="9" fillId="0" borderId="9" xfId="0" applyNumberFormat="1" applyFont="1" applyFill="1" applyBorder="1" applyAlignment="1" applyProtection="1">
      <alignment horizontal="left" vertical="top" wrapText="1"/>
    </xf>
    <xf numFmtId="0" fontId="9" fillId="0" borderId="13" xfId="0" applyNumberFormat="1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textRotation="90" wrapText="1"/>
    </xf>
    <xf numFmtId="0" fontId="8" fillId="0" borderId="11" xfId="0" applyNumberFormat="1" applyFont="1" applyFill="1" applyBorder="1" applyAlignment="1" applyProtection="1">
      <alignment horizontal="center" vertical="center" textRotation="90" wrapText="1"/>
    </xf>
    <xf numFmtId="0" fontId="8" fillId="0" borderId="12" xfId="0" applyNumberFormat="1" applyFont="1" applyFill="1" applyBorder="1" applyAlignment="1" applyProtection="1">
      <alignment horizontal="center" vertical="center" textRotation="90" wrapText="1"/>
    </xf>
    <xf numFmtId="0" fontId="7" fillId="0" borderId="10" xfId="0" applyNumberFormat="1" applyFont="1" applyFill="1" applyBorder="1" applyAlignment="1" applyProtection="1">
      <alignment vertical="center" wrapText="1"/>
    </xf>
    <xf numFmtId="0" fontId="7" fillId="0" borderId="9" xfId="0" applyNumberFormat="1" applyFont="1" applyFill="1" applyBorder="1" applyAlignment="1" applyProtection="1">
      <alignment vertical="center" wrapText="1"/>
    </xf>
    <xf numFmtId="0" fontId="7" fillId="0" borderId="13" xfId="0" applyNumberFormat="1" applyFont="1" applyFill="1" applyBorder="1" applyAlignment="1" applyProtection="1">
      <alignment vertical="center" wrapText="1"/>
    </xf>
    <xf numFmtId="0" fontId="27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>
      <alignment horizontal="center" vertical="center" textRotation="90"/>
    </xf>
    <xf numFmtId="0" fontId="8" fillId="0" borderId="11" xfId="0" applyNumberFormat="1" applyFont="1" applyFill="1" applyBorder="1" applyAlignment="1" applyProtection="1">
      <alignment horizontal="center" vertical="center" textRotation="90"/>
    </xf>
    <xf numFmtId="0" fontId="8" fillId="0" borderId="12" xfId="0" applyNumberFormat="1" applyFont="1" applyFill="1" applyBorder="1" applyAlignment="1" applyProtection="1">
      <alignment horizontal="center" vertical="center" textRotation="90"/>
    </xf>
    <xf numFmtId="0" fontId="7" fillId="0" borderId="0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32" fillId="4" borderId="10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center" vertical="center" wrapText="1"/>
    </xf>
    <xf numFmtId="49" fontId="32" fillId="7" borderId="10" xfId="0" applyNumberFormat="1" applyFont="1" applyFill="1" applyBorder="1" applyAlignment="1" applyProtection="1">
      <alignment horizontal="center" vertical="center" wrapText="1"/>
    </xf>
    <xf numFmtId="49" fontId="32" fillId="7" borderId="9" xfId="0" applyNumberFormat="1" applyFont="1" applyFill="1" applyBorder="1" applyAlignment="1" applyProtection="1">
      <alignment horizontal="center" vertical="center" wrapText="1"/>
    </xf>
    <xf numFmtId="49" fontId="32" fillId="7" borderId="13" xfId="0" applyNumberFormat="1" applyFont="1" applyFill="1" applyBorder="1" applyAlignment="1" applyProtection="1">
      <alignment horizontal="center" vertical="center" wrapText="1"/>
    </xf>
    <xf numFmtId="3" fontId="32" fillId="6" borderId="10" xfId="2" applyNumberFormat="1" applyFont="1" applyFill="1" applyBorder="1" applyAlignment="1" applyProtection="1">
      <alignment horizontal="center" vertical="center" wrapText="1"/>
    </xf>
    <xf numFmtId="3" fontId="32" fillId="6" borderId="9" xfId="2" applyNumberFormat="1" applyFont="1" applyFill="1" applyBorder="1" applyAlignment="1" applyProtection="1">
      <alignment horizontal="center" vertical="center" wrapText="1"/>
    </xf>
    <xf numFmtId="3" fontId="32" fillId="6" borderId="13" xfId="2" applyNumberFormat="1" applyFont="1" applyFill="1" applyBorder="1" applyAlignment="1" applyProtection="1">
      <alignment horizontal="center" vertical="center" wrapText="1"/>
    </xf>
    <xf numFmtId="3" fontId="32" fillId="6" borderId="10" xfId="0" applyNumberFormat="1" applyFont="1" applyFill="1" applyBorder="1" applyAlignment="1">
      <alignment horizontal="center" vertical="center"/>
    </xf>
    <xf numFmtId="3" fontId="32" fillId="6" borderId="9" xfId="0" applyNumberFormat="1" applyFont="1" applyFill="1" applyBorder="1" applyAlignment="1">
      <alignment horizontal="center" vertical="center"/>
    </xf>
    <xf numFmtId="3" fontId="32" fillId="6" borderId="13" xfId="0" applyNumberFormat="1" applyFont="1" applyFill="1" applyBorder="1" applyAlignment="1">
      <alignment horizontal="center" vertical="center"/>
    </xf>
    <xf numFmtId="3" fontId="39" fillId="0" borderId="0" xfId="0" applyNumberFormat="1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5">
    <dxf>
      <font>
        <condense val="0"/>
        <extend val="0"/>
        <color indexed="9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Normal="100" workbookViewId="0">
      <selection sqref="A1:B1"/>
    </sheetView>
  </sheetViews>
  <sheetFormatPr defaultRowHeight="12.75" x14ac:dyDescent="0.2"/>
  <cols>
    <col min="1" max="1" width="4.5703125" style="179" customWidth="1"/>
    <col min="2" max="2" width="91.7109375" style="183" customWidth="1"/>
    <col min="3" max="16384" width="9.140625" style="179"/>
  </cols>
  <sheetData>
    <row r="1" spans="1:12" ht="56.25" customHeight="1" x14ac:dyDescent="0.25">
      <c r="A1" s="249" t="s">
        <v>402</v>
      </c>
      <c r="B1" s="249"/>
      <c r="D1" s="180"/>
      <c r="E1" s="181"/>
      <c r="F1" s="181"/>
      <c r="G1" s="181"/>
      <c r="H1" s="181"/>
    </row>
    <row r="2" spans="1:12" ht="21.75" customHeight="1" x14ac:dyDescent="0.25">
      <c r="A2" s="184">
        <v>1</v>
      </c>
      <c r="B2" s="185" t="s">
        <v>403</v>
      </c>
      <c r="D2" s="180"/>
      <c r="E2" s="181"/>
      <c r="F2" s="181"/>
      <c r="G2" s="181"/>
      <c r="H2" s="181"/>
      <c r="I2" s="181"/>
      <c r="J2" s="181"/>
      <c r="K2" s="181"/>
      <c r="L2" s="181"/>
    </row>
    <row r="3" spans="1:12" ht="35.25" customHeight="1" x14ac:dyDescent="0.25">
      <c r="A3" s="184">
        <v>2</v>
      </c>
      <c r="B3" s="186" t="s">
        <v>404</v>
      </c>
      <c r="D3" s="180"/>
      <c r="E3" s="181"/>
      <c r="F3" s="181"/>
      <c r="G3" s="181"/>
      <c r="H3" s="181"/>
      <c r="I3" s="181"/>
      <c r="J3" s="181"/>
      <c r="K3" s="181"/>
      <c r="L3" s="181"/>
    </row>
    <row r="4" spans="1:12" ht="35.25" customHeight="1" x14ac:dyDescent="0.25">
      <c r="A4" s="184">
        <v>3</v>
      </c>
      <c r="B4" s="186" t="s">
        <v>98</v>
      </c>
      <c r="D4" s="180"/>
      <c r="E4" s="181"/>
      <c r="F4" s="181"/>
      <c r="G4" s="181"/>
      <c r="H4" s="181"/>
      <c r="I4" s="181"/>
      <c r="J4" s="181"/>
      <c r="K4" s="181"/>
      <c r="L4" s="181"/>
    </row>
    <row r="5" spans="1:12" ht="35.25" customHeight="1" x14ac:dyDescent="0.25">
      <c r="A5" s="184">
        <v>4</v>
      </c>
      <c r="B5" s="186" t="s">
        <v>110</v>
      </c>
      <c r="D5" s="180"/>
      <c r="E5" s="181"/>
      <c r="F5" s="181"/>
      <c r="G5" s="181"/>
      <c r="H5" s="181"/>
      <c r="I5" s="181"/>
      <c r="J5" s="181"/>
      <c r="K5" s="181"/>
      <c r="L5" s="181"/>
    </row>
    <row r="6" spans="1:12" ht="35.25" customHeight="1" x14ac:dyDescent="0.25">
      <c r="A6" s="184">
        <v>5</v>
      </c>
      <c r="B6" s="186" t="s">
        <v>112</v>
      </c>
      <c r="D6" s="180"/>
      <c r="E6" s="181"/>
      <c r="F6" s="181"/>
      <c r="G6" s="181"/>
      <c r="H6" s="181"/>
      <c r="I6" s="181"/>
      <c r="J6" s="181"/>
      <c r="K6" s="181"/>
      <c r="L6" s="181"/>
    </row>
    <row r="7" spans="1:12" ht="35.25" customHeight="1" x14ac:dyDescent="0.25">
      <c r="A7" s="184">
        <v>6</v>
      </c>
      <c r="B7" s="186" t="s">
        <v>117</v>
      </c>
      <c r="D7" s="180"/>
      <c r="E7" s="181"/>
      <c r="F7" s="181"/>
      <c r="G7" s="181"/>
      <c r="H7" s="181"/>
      <c r="I7" s="181"/>
      <c r="J7" s="181"/>
      <c r="K7" s="181"/>
      <c r="L7" s="181"/>
    </row>
    <row r="8" spans="1:12" ht="35.25" customHeight="1" x14ac:dyDescent="0.25">
      <c r="A8" s="184">
        <v>7</v>
      </c>
      <c r="B8" s="186" t="s">
        <v>121</v>
      </c>
      <c r="D8" s="180"/>
      <c r="E8" s="181"/>
      <c r="F8" s="181"/>
      <c r="G8" s="181"/>
      <c r="H8" s="181"/>
      <c r="I8" s="181"/>
      <c r="J8" s="181"/>
      <c r="K8" s="181"/>
      <c r="L8" s="181"/>
    </row>
    <row r="9" spans="1:12" ht="24" customHeight="1" x14ac:dyDescent="0.25">
      <c r="A9" s="184">
        <v>8</v>
      </c>
      <c r="B9" s="186" t="s">
        <v>147</v>
      </c>
      <c r="D9" s="180"/>
      <c r="E9" s="181"/>
      <c r="F9" s="181"/>
      <c r="G9" s="181"/>
      <c r="H9" s="181"/>
      <c r="I9" s="181"/>
      <c r="J9" s="181"/>
      <c r="K9" s="181"/>
      <c r="L9" s="181"/>
    </row>
    <row r="10" spans="1:12" ht="21.75" customHeight="1" x14ac:dyDescent="0.25">
      <c r="A10" s="184">
        <v>9</v>
      </c>
      <c r="B10" s="186" t="s">
        <v>172</v>
      </c>
      <c r="D10" s="180"/>
      <c r="E10" s="181"/>
      <c r="F10" s="181"/>
      <c r="G10" s="181"/>
      <c r="H10" s="181"/>
      <c r="I10" s="181"/>
      <c r="J10" s="181"/>
      <c r="K10" s="181"/>
      <c r="L10" s="181"/>
    </row>
    <row r="11" spans="1:12" ht="23.25" customHeight="1" x14ac:dyDescent="0.25">
      <c r="A11" s="184">
        <v>10</v>
      </c>
      <c r="B11" s="186" t="s">
        <v>192</v>
      </c>
      <c r="D11" s="180"/>
      <c r="E11" s="181"/>
      <c r="F11" s="181"/>
      <c r="G11" s="181"/>
      <c r="H11" s="181"/>
      <c r="I11" s="181"/>
      <c r="J11" s="181"/>
      <c r="K11" s="181"/>
      <c r="L11" s="181"/>
    </row>
    <row r="12" spans="1:12" ht="30.75" customHeight="1" x14ac:dyDescent="0.25">
      <c r="A12" s="184">
        <v>11</v>
      </c>
      <c r="B12" s="186" t="s">
        <v>205</v>
      </c>
      <c r="D12" s="180"/>
      <c r="E12" s="181"/>
      <c r="F12" s="181"/>
      <c r="G12" s="181"/>
      <c r="H12" s="181"/>
      <c r="I12" s="181"/>
      <c r="J12" s="181"/>
      <c r="K12" s="181"/>
      <c r="L12" s="181"/>
    </row>
    <row r="13" spans="1:12" ht="35.25" customHeight="1" x14ac:dyDescent="0.25">
      <c r="A13" s="184">
        <v>12</v>
      </c>
      <c r="B13" s="186" t="s">
        <v>236</v>
      </c>
      <c r="D13" s="180"/>
      <c r="E13" s="181"/>
      <c r="F13" s="181"/>
      <c r="G13" s="181"/>
      <c r="H13" s="181"/>
      <c r="I13" s="181"/>
      <c r="J13" s="181"/>
      <c r="K13" s="181"/>
      <c r="L13" s="181"/>
    </row>
    <row r="14" spans="1:12" ht="18.75" customHeight="1" x14ac:dyDescent="0.25">
      <c r="A14" s="184">
        <v>13</v>
      </c>
      <c r="B14" s="186" t="s">
        <v>293</v>
      </c>
      <c r="D14" s="180"/>
      <c r="E14" s="181"/>
      <c r="F14" s="181"/>
      <c r="G14" s="181"/>
      <c r="H14" s="181"/>
      <c r="I14" s="181"/>
      <c r="J14" s="181"/>
      <c r="K14" s="181"/>
      <c r="L14" s="181"/>
    </row>
    <row r="15" spans="1:12" ht="26.25" customHeight="1" x14ac:dyDescent="0.25">
      <c r="A15" s="184">
        <v>14</v>
      </c>
      <c r="B15" s="186" t="s">
        <v>405</v>
      </c>
      <c r="D15" s="180"/>
      <c r="E15" s="181"/>
      <c r="F15" s="181"/>
      <c r="G15" s="181"/>
      <c r="H15" s="181"/>
      <c r="I15" s="181"/>
      <c r="J15" s="181"/>
      <c r="K15" s="181"/>
      <c r="L15" s="181"/>
    </row>
    <row r="16" spans="1:12" ht="30.75" customHeight="1" x14ac:dyDescent="0.25">
      <c r="A16" s="184">
        <v>15</v>
      </c>
      <c r="B16" s="186" t="s">
        <v>406</v>
      </c>
      <c r="D16" s="180"/>
      <c r="E16" s="181"/>
      <c r="F16" s="181"/>
      <c r="G16" s="181"/>
      <c r="H16" s="181"/>
      <c r="I16" s="181"/>
      <c r="J16" s="181"/>
      <c r="K16" s="181"/>
      <c r="L16" s="181"/>
    </row>
    <row r="17" spans="1:12" ht="35.25" customHeight="1" x14ac:dyDescent="0.25">
      <c r="A17" s="184">
        <v>16</v>
      </c>
      <c r="B17" s="186" t="s">
        <v>407</v>
      </c>
      <c r="D17" s="180"/>
      <c r="E17" s="181"/>
      <c r="F17" s="181"/>
      <c r="G17" s="181"/>
      <c r="H17" s="181"/>
      <c r="I17" s="181"/>
      <c r="J17" s="181"/>
      <c r="K17" s="181"/>
      <c r="L17" s="181"/>
    </row>
    <row r="18" spans="1:12" ht="32.25" customHeight="1" x14ac:dyDescent="0.25">
      <c r="A18" s="184">
        <v>17</v>
      </c>
      <c r="B18" s="186" t="s">
        <v>408</v>
      </c>
      <c r="D18" s="180"/>
      <c r="E18" s="181"/>
      <c r="F18" s="181"/>
      <c r="G18" s="181"/>
      <c r="H18" s="181"/>
      <c r="I18" s="181"/>
      <c r="J18" s="181"/>
      <c r="K18" s="181"/>
      <c r="L18" s="181"/>
    </row>
    <row r="19" spans="1:12" ht="32.25" customHeight="1" x14ac:dyDescent="0.25">
      <c r="A19" s="184">
        <v>18</v>
      </c>
      <c r="B19" s="186" t="s">
        <v>409</v>
      </c>
      <c r="D19" s="180"/>
      <c r="E19" s="181"/>
      <c r="F19" s="181"/>
      <c r="G19" s="181"/>
      <c r="H19" s="181"/>
      <c r="I19" s="181"/>
      <c r="J19" s="181"/>
      <c r="K19" s="181"/>
      <c r="L19" s="181"/>
    </row>
    <row r="20" spans="1:12" ht="30.75" customHeight="1" x14ac:dyDescent="0.25">
      <c r="A20" s="184">
        <v>19</v>
      </c>
      <c r="B20" s="186" t="s">
        <v>410</v>
      </c>
      <c r="D20" s="180"/>
      <c r="E20" s="181"/>
      <c r="F20" s="181"/>
      <c r="G20" s="181"/>
      <c r="H20" s="181"/>
      <c r="I20" s="181"/>
      <c r="J20" s="181"/>
      <c r="K20" s="181"/>
      <c r="L20" s="181"/>
    </row>
    <row r="21" spans="1:12" ht="22.5" customHeight="1" x14ac:dyDescent="0.25">
      <c r="A21" s="184">
        <v>20</v>
      </c>
      <c r="B21" s="186" t="s">
        <v>370</v>
      </c>
      <c r="D21" s="180"/>
      <c r="E21" s="181"/>
      <c r="F21" s="181"/>
      <c r="G21" s="181"/>
      <c r="H21" s="181"/>
      <c r="I21" s="181"/>
      <c r="J21" s="181"/>
      <c r="K21" s="181"/>
      <c r="L21" s="181"/>
    </row>
    <row r="22" spans="1:12" ht="22.5" customHeight="1" x14ac:dyDescent="0.25">
      <c r="A22" s="184">
        <v>21</v>
      </c>
      <c r="B22" s="186" t="s">
        <v>382</v>
      </c>
      <c r="D22" s="180"/>
      <c r="E22" s="181"/>
      <c r="F22" s="181"/>
      <c r="G22" s="181"/>
      <c r="H22" s="181"/>
      <c r="I22" s="181"/>
      <c r="J22" s="181"/>
      <c r="K22" s="181"/>
      <c r="L22" s="181"/>
    </row>
    <row r="23" spans="1:12" ht="30.75" customHeight="1" x14ac:dyDescent="0.25">
      <c r="A23" s="184">
        <v>22</v>
      </c>
      <c r="B23" s="187" t="s">
        <v>411</v>
      </c>
      <c r="D23" s="182"/>
      <c r="E23" s="181"/>
      <c r="F23" s="181"/>
      <c r="G23" s="181"/>
      <c r="H23" s="181"/>
      <c r="I23" s="181"/>
      <c r="J23" s="181"/>
      <c r="K23" s="181"/>
      <c r="L23" s="181"/>
    </row>
    <row r="24" spans="1:12" ht="30.75" customHeight="1" x14ac:dyDescent="0.25">
      <c r="A24" s="184">
        <v>23</v>
      </c>
      <c r="B24" s="186" t="s">
        <v>412</v>
      </c>
      <c r="D24" s="182"/>
      <c r="E24" s="181"/>
      <c r="F24" s="181"/>
      <c r="G24" s="181"/>
      <c r="H24" s="181"/>
      <c r="I24" s="181"/>
      <c r="J24" s="181"/>
      <c r="K24" s="181"/>
      <c r="L24" s="181"/>
    </row>
    <row r="25" spans="1:12" ht="21.75" customHeight="1" x14ac:dyDescent="0.25">
      <c r="A25" s="184">
        <v>24</v>
      </c>
      <c r="B25" s="187" t="s">
        <v>416</v>
      </c>
      <c r="D25" s="182"/>
      <c r="E25" s="181"/>
      <c r="F25" s="181"/>
      <c r="G25" s="181"/>
      <c r="H25" s="181"/>
      <c r="I25" s="181"/>
      <c r="J25" s="181"/>
      <c r="K25" s="181"/>
      <c r="L25" s="181"/>
    </row>
    <row r="26" spans="1:12" ht="30.75" customHeight="1" x14ac:dyDescent="0.25">
      <c r="A26" s="184">
        <v>25</v>
      </c>
      <c r="B26" s="186" t="s">
        <v>423</v>
      </c>
      <c r="D26" s="180"/>
      <c r="E26" s="181"/>
      <c r="F26" s="181"/>
      <c r="G26" s="181"/>
      <c r="H26" s="181"/>
      <c r="I26" s="181"/>
      <c r="J26" s="181"/>
      <c r="K26" s="181"/>
      <c r="L26" s="181"/>
    </row>
    <row r="27" spans="1:12" ht="23.25" customHeight="1" x14ac:dyDescent="0.2">
      <c r="A27" s="184">
        <v>26</v>
      </c>
      <c r="B27" s="248" t="s">
        <v>468</v>
      </c>
    </row>
  </sheetData>
  <mergeCells count="1">
    <mergeCell ref="A1:B1"/>
  </mergeCells>
  <pageMargins left="0.7" right="0.7" top="0.75" bottom="0.75" header="0.3" footer="0.3"/>
  <pageSetup paperSize="9" scale="9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/>
  </sheetViews>
  <sheetFormatPr defaultRowHeight="12.75" x14ac:dyDescent="0.2"/>
  <cols>
    <col min="1" max="1" width="3.140625" customWidth="1"/>
    <col min="2" max="2" width="41.42578125" customWidth="1"/>
    <col min="3" max="3" width="9.7109375" customWidth="1"/>
    <col min="4" max="4" width="7.7109375" customWidth="1"/>
    <col min="6" max="6" width="7.7109375" customWidth="1"/>
    <col min="7" max="7" width="7" customWidth="1"/>
    <col min="8" max="9" width="9" customWidth="1"/>
    <col min="10" max="10" width="7.5703125" customWidth="1"/>
    <col min="11" max="11" width="9.7109375" customWidth="1"/>
    <col min="12" max="12" width="9.42578125" customWidth="1"/>
    <col min="13" max="13" width="8.85546875" customWidth="1"/>
    <col min="14" max="14" width="8.5703125" customWidth="1"/>
    <col min="15" max="17" width="7.140625" customWidth="1"/>
    <col min="18" max="18" width="7.7109375" customWidth="1"/>
  </cols>
  <sheetData>
    <row r="1" spans="1:19" ht="14.45" customHeight="1" x14ac:dyDescent="0.2">
      <c r="A1" s="35"/>
      <c r="M1" s="320" t="s">
        <v>190</v>
      </c>
      <c r="N1" s="320"/>
      <c r="P1" s="1"/>
      <c r="Q1" s="1"/>
      <c r="R1" s="1"/>
      <c r="S1" s="1"/>
    </row>
    <row r="2" spans="1:19" ht="18.95" customHeight="1" x14ac:dyDescent="0.2">
      <c r="A2" s="327" t="s">
        <v>172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P2" s="1"/>
      <c r="Q2" s="1"/>
      <c r="R2" s="1"/>
      <c r="S2" s="1"/>
    </row>
    <row r="3" spans="1:19" ht="5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P3" s="1"/>
      <c r="Q3" s="1"/>
      <c r="R3" s="1"/>
      <c r="S3" s="1"/>
    </row>
    <row r="4" spans="1:19" ht="49.9" customHeight="1" x14ac:dyDescent="0.2">
      <c r="A4" s="329" t="s">
        <v>1</v>
      </c>
      <c r="B4" s="331" t="s">
        <v>173</v>
      </c>
      <c r="C4" s="251" t="s">
        <v>137</v>
      </c>
      <c r="D4" s="251"/>
      <c r="E4" s="251"/>
      <c r="F4" s="251"/>
      <c r="G4" s="251"/>
      <c r="H4" s="273" t="s">
        <v>169</v>
      </c>
      <c r="I4" s="274"/>
      <c r="J4" s="275"/>
      <c r="K4" s="258" t="s">
        <v>145</v>
      </c>
      <c r="L4" s="258"/>
      <c r="M4" s="258" t="s">
        <v>191</v>
      </c>
      <c r="N4" s="258"/>
      <c r="O4" s="56"/>
      <c r="P4" s="1"/>
      <c r="Q4" s="1"/>
      <c r="R4" s="1"/>
      <c r="S4" s="1"/>
    </row>
    <row r="5" spans="1:19" ht="39.950000000000003" customHeight="1" x14ac:dyDescent="0.2">
      <c r="A5" s="330"/>
      <c r="B5" s="332"/>
      <c r="C5" s="79">
        <v>2017</v>
      </c>
      <c r="D5" s="13" t="s">
        <v>139</v>
      </c>
      <c r="E5" s="8">
        <v>2018</v>
      </c>
      <c r="F5" s="13" t="s">
        <v>139</v>
      </c>
      <c r="G5" s="84" t="s">
        <v>142</v>
      </c>
      <c r="H5" s="8">
        <v>2017</v>
      </c>
      <c r="I5" s="8">
        <v>2018</v>
      </c>
      <c r="J5" s="84" t="s">
        <v>142</v>
      </c>
      <c r="K5" s="8">
        <v>2017</v>
      </c>
      <c r="L5" s="8">
        <v>2018</v>
      </c>
      <c r="M5" s="8">
        <v>2017</v>
      </c>
      <c r="N5" s="8">
        <v>2018</v>
      </c>
      <c r="O5" s="56"/>
      <c r="P5" s="87"/>
      <c r="Q5" s="87"/>
      <c r="R5" s="87"/>
      <c r="S5" s="1"/>
    </row>
    <row r="6" spans="1:19" x14ac:dyDescent="0.2">
      <c r="A6" s="4" t="s">
        <v>2</v>
      </c>
      <c r="B6" s="4" t="s">
        <v>4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11</v>
      </c>
      <c r="L6" s="4">
        <v>12</v>
      </c>
      <c r="M6" s="4">
        <v>9</v>
      </c>
      <c r="N6" s="4">
        <v>10</v>
      </c>
      <c r="O6" s="56"/>
      <c r="P6" s="48"/>
      <c r="Q6" s="48"/>
      <c r="R6" s="19"/>
      <c r="S6" s="19"/>
    </row>
    <row r="7" spans="1:19" ht="18.95" customHeight="1" x14ac:dyDescent="0.2">
      <c r="A7" s="4">
        <v>1</v>
      </c>
      <c r="B7" s="98" t="s">
        <v>174</v>
      </c>
      <c r="C7" s="100">
        <v>110492</v>
      </c>
      <c r="D7" s="73">
        <f t="shared" ref="D7:D22" si="0">(C7*100/C$23)</f>
        <v>11.789460206357166</v>
      </c>
      <c r="E7" s="96">
        <v>162964</v>
      </c>
      <c r="F7" s="73">
        <f t="shared" ref="F7:F22" si="1">(E7*100/E$23)</f>
        <v>16.381007905833631</v>
      </c>
      <c r="G7" s="73">
        <f t="shared" ref="G7:G23" si="2">E7/C7*100-100</f>
        <v>47.489410998081297</v>
      </c>
      <c r="H7" s="100">
        <v>102282</v>
      </c>
      <c r="I7" s="96">
        <v>152433</v>
      </c>
      <c r="J7" s="73">
        <f t="shared" ref="J7:J23" si="3">I7/H7*100-100</f>
        <v>49.032087757376672</v>
      </c>
      <c r="K7" s="103">
        <f t="shared" ref="K7:K23" si="4">H7/C7*100</f>
        <v>92.569597798935661</v>
      </c>
      <c r="L7" s="73">
        <f t="shared" ref="L7:L23" si="5">IF(E7&lt;&gt;0,I7/E7*100,0)</f>
        <v>93.537836577403596</v>
      </c>
      <c r="M7" s="22">
        <v>76496</v>
      </c>
      <c r="N7" s="96">
        <v>117813</v>
      </c>
      <c r="O7" s="56"/>
      <c r="P7" s="48"/>
      <c r="Q7" s="48"/>
      <c r="R7" s="88"/>
      <c r="S7" s="1"/>
    </row>
    <row r="8" spans="1:19" ht="18.95" customHeight="1" x14ac:dyDescent="0.2">
      <c r="A8" s="4">
        <v>3</v>
      </c>
      <c r="B8" s="98" t="s">
        <v>175</v>
      </c>
      <c r="C8" s="100">
        <v>734074</v>
      </c>
      <c r="D8" s="73">
        <f t="shared" si="0"/>
        <v>78.325455340852102</v>
      </c>
      <c r="E8" s="96">
        <v>738046</v>
      </c>
      <c r="F8" s="73">
        <f t="shared" si="1"/>
        <v>74.187779883096198</v>
      </c>
      <c r="G8" s="73">
        <f t="shared" si="2"/>
        <v>0.54108986287486971</v>
      </c>
      <c r="H8" s="100">
        <v>549707</v>
      </c>
      <c r="I8" s="96">
        <v>535175</v>
      </c>
      <c r="J8" s="73">
        <f t="shared" si="3"/>
        <v>-2.6435901307423819</v>
      </c>
      <c r="K8" s="103">
        <f t="shared" si="4"/>
        <v>74.884412198225249</v>
      </c>
      <c r="L8" s="73">
        <f t="shared" si="5"/>
        <v>72.512417925169984</v>
      </c>
      <c r="M8" s="22">
        <v>447241</v>
      </c>
      <c r="N8" s="96">
        <v>436137</v>
      </c>
      <c r="O8" s="56"/>
      <c r="P8" s="48"/>
      <c r="Q8" s="48"/>
      <c r="R8" s="88"/>
      <c r="S8" s="1"/>
    </row>
    <row r="9" spans="1:19" ht="18.95" customHeight="1" x14ac:dyDescent="0.2">
      <c r="A9" s="4">
        <v>4</v>
      </c>
      <c r="B9" s="16" t="s">
        <v>176</v>
      </c>
      <c r="C9" s="100">
        <v>41934</v>
      </c>
      <c r="D9" s="73">
        <f t="shared" si="0"/>
        <v>4.4743440637637244</v>
      </c>
      <c r="E9" s="96">
        <v>38077</v>
      </c>
      <c r="F9" s="73">
        <f t="shared" si="1"/>
        <v>3.8274688767484055</v>
      </c>
      <c r="G9" s="73">
        <f t="shared" si="2"/>
        <v>-9.197786998616877</v>
      </c>
      <c r="H9" s="100">
        <v>28011</v>
      </c>
      <c r="I9" s="96">
        <v>24432</v>
      </c>
      <c r="J9" s="73">
        <f t="shared" si="3"/>
        <v>-12.777123272999887</v>
      </c>
      <c r="K9" s="103">
        <f t="shared" si="4"/>
        <v>66.797825153813136</v>
      </c>
      <c r="L9" s="73">
        <f t="shared" si="5"/>
        <v>64.164718859153822</v>
      </c>
      <c r="M9" s="22">
        <v>20645</v>
      </c>
      <c r="N9" s="96">
        <v>17402</v>
      </c>
      <c r="O9" s="56"/>
      <c r="P9" s="48"/>
      <c r="Q9" s="48"/>
      <c r="R9" s="88"/>
      <c r="S9" s="1"/>
    </row>
    <row r="10" spans="1:19" ht="19.7" customHeight="1" x14ac:dyDescent="0.2">
      <c r="A10" s="4">
        <v>5</v>
      </c>
      <c r="B10" s="16" t="s">
        <v>177</v>
      </c>
      <c r="C10" s="100">
        <v>477</v>
      </c>
      <c r="D10" s="73">
        <f t="shared" si="0"/>
        <v>5.089574375006669E-2</v>
      </c>
      <c r="E10" s="96">
        <v>460</v>
      </c>
      <c r="F10" s="73">
        <f t="shared" si="1"/>
        <v>4.6238823523498875E-2</v>
      </c>
      <c r="G10" s="73">
        <f t="shared" si="2"/>
        <v>-3.5639412997903577</v>
      </c>
      <c r="H10" s="100">
        <v>206</v>
      </c>
      <c r="I10" s="96">
        <v>200</v>
      </c>
      <c r="J10" s="73">
        <f t="shared" si="3"/>
        <v>-2.9126213592232943</v>
      </c>
      <c r="K10" s="103">
        <f t="shared" si="4"/>
        <v>43.186582809224319</v>
      </c>
      <c r="L10" s="73">
        <f t="shared" si="5"/>
        <v>43.478260869565219</v>
      </c>
      <c r="M10" s="22">
        <v>87</v>
      </c>
      <c r="N10" s="96">
        <v>100</v>
      </c>
      <c r="O10" s="56"/>
      <c r="P10" s="48"/>
      <c r="Q10" s="48"/>
      <c r="R10" s="88"/>
      <c r="S10" s="1"/>
    </row>
    <row r="11" spans="1:19" ht="17.45" customHeight="1" x14ac:dyDescent="0.2">
      <c r="A11" s="4">
        <v>6</v>
      </c>
      <c r="B11" s="16" t="s">
        <v>178</v>
      </c>
      <c r="C11" s="100">
        <v>251855</v>
      </c>
      <c r="D11" s="73">
        <f t="shared" si="0"/>
        <v>26.872846000362777</v>
      </c>
      <c r="E11" s="96">
        <v>250410</v>
      </c>
      <c r="F11" s="73">
        <f t="shared" si="1"/>
        <v>25.171008257650765</v>
      </c>
      <c r="G11" s="73">
        <f t="shared" si="2"/>
        <v>-0.57374282821464817</v>
      </c>
      <c r="H11" s="100">
        <v>180545</v>
      </c>
      <c r="I11" s="96">
        <v>177282</v>
      </c>
      <c r="J11" s="73">
        <f t="shared" si="3"/>
        <v>-1.8073056578692359</v>
      </c>
      <c r="K11" s="103">
        <f t="shared" si="4"/>
        <v>71.686089218002422</v>
      </c>
      <c r="L11" s="73">
        <f t="shared" si="5"/>
        <v>70.796693422786632</v>
      </c>
      <c r="M11" s="22">
        <v>149020</v>
      </c>
      <c r="N11" s="96">
        <v>144936</v>
      </c>
      <c r="O11" s="56"/>
      <c r="P11" s="48"/>
      <c r="Q11" s="48"/>
      <c r="R11" s="88"/>
      <c r="S11" s="1"/>
    </row>
    <row r="12" spans="1:19" ht="17.45" customHeight="1" x14ac:dyDescent="0.2">
      <c r="A12" s="4">
        <v>7</v>
      </c>
      <c r="B12" s="16" t="s">
        <v>179</v>
      </c>
      <c r="C12" s="100">
        <v>30252</v>
      </c>
      <c r="D12" s="73">
        <f t="shared" si="0"/>
        <v>3.2278784904130347</v>
      </c>
      <c r="E12" s="96">
        <v>29528</v>
      </c>
      <c r="F12" s="73">
        <f t="shared" si="1"/>
        <v>2.9681303934823364</v>
      </c>
      <c r="G12" s="73">
        <f t="shared" si="2"/>
        <v>-2.393230199656216</v>
      </c>
      <c r="H12" s="100">
        <v>18438</v>
      </c>
      <c r="I12" s="96">
        <v>17165</v>
      </c>
      <c r="J12" s="73">
        <f t="shared" si="3"/>
        <v>-6.9042195465885641</v>
      </c>
      <c r="K12" s="103">
        <f t="shared" si="4"/>
        <v>60.948036493454985</v>
      </c>
      <c r="L12" s="73">
        <f t="shared" si="5"/>
        <v>58.131265239772425</v>
      </c>
      <c r="M12" s="22">
        <v>11762</v>
      </c>
      <c r="N12" s="96">
        <v>10894</v>
      </c>
      <c r="O12" s="56"/>
      <c r="P12" s="48"/>
      <c r="Q12" s="48"/>
      <c r="R12" s="88"/>
      <c r="S12" s="1"/>
    </row>
    <row r="13" spans="1:19" ht="17.45" customHeight="1" x14ac:dyDescent="0.2">
      <c r="A13" s="4">
        <v>8</v>
      </c>
      <c r="B13" s="16" t="s">
        <v>180</v>
      </c>
      <c r="C13" s="100">
        <v>77750</v>
      </c>
      <c r="D13" s="73">
        <f t="shared" si="0"/>
        <v>8.2958995315884376</v>
      </c>
      <c r="E13" s="96">
        <v>66295</v>
      </c>
      <c r="F13" s="73">
        <f t="shared" si="1"/>
        <v>6.663919142370343</v>
      </c>
      <c r="G13" s="73">
        <f t="shared" si="2"/>
        <v>-14.733118971061089</v>
      </c>
      <c r="H13" s="100">
        <v>63110</v>
      </c>
      <c r="I13" s="96">
        <v>50881</v>
      </c>
      <c r="J13" s="73">
        <f t="shared" si="3"/>
        <v>-19.377277768974807</v>
      </c>
      <c r="K13" s="103">
        <f t="shared" si="4"/>
        <v>81.170418006430864</v>
      </c>
      <c r="L13" s="73">
        <f t="shared" si="5"/>
        <v>76.749377781129795</v>
      </c>
      <c r="M13" s="22">
        <v>55809</v>
      </c>
      <c r="N13" s="96">
        <v>44584</v>
      </c>
      <c r="O13" s="56"/>
      <c r="P13" s="48"/>
      <c r="Q13" s="48"/>
      <c r="R13" s="88"/>
      <c r="S13" s="1"/>
    </row>
    <row r="14" spans="1:19" ht="17.45" customHeight="1" x14ac:dyDescent="0.2">
      <c r="A14" s="4">
        <v>9</v>
      </c>
      <c r="B14" s="16" t="s">
        <v>181</v>
      </c>
      <c r="C14" s="100">
        <v>2505</v>
      </c>
      <c r="D14" s="73">
        <f t="shared" si="0"/>
        <v>0.2672826794421741</v>
      </c>
      <c r="E14" s="96">
        <v>2361</v>
      </c>
      <c r="F14" s="73">
        <f t="shared" si="1"/>
        <v>0.2373257876934366</v>
      </c>
      <c r="G14" s="73">
        <f t="shared" si="2"/>
        <v>-5.7485029940119716</v>
      </c>
      <c r="H14" s="100">
        <v>1336</v>
      </c>
      <c r="I14" s="96">
        <v>1192</v>
      </c>
      <c r="J14" s="73">
        <f t="shared" si="3"/>
        <v>-10.778443113772454</v>
      </c>
      <c r="K14" s="103">
        <f t="shared" si="4"/>
        <v>53.333333333333336</v>
      </c>
      <c r="L14" s="73">
        <f t="shared" si="5"/>
        <v>50.487081745023296</v>
      </c>
      <c r="M14" s="22">
        <v>365</v>
      </c>
      <c r="N14" s="96">
        <v>323</v>
      </c>
      <c r="O14" s="56"/>
      <c r="P14" s="48"/>
      <c r="Q14" s="48"/>
      <c r="R14" s="88"/>
      <c r="S14" s="1"/>
    </row>
    <row r="15" spans="1:19" ht="17.45" customHeight="1" x14ac:dyDescent="0.2">
      <c r="A15" s="4">
        <v>10</v>
      </c>
      <c r="B15" s="16" t="s">
        <v>182</v>
      </c>
      <c r="C15" s="100">
        <v>39459</v>
      </c>
      <c r="D15" s="73">
        <f t="shared" si="0"/>
        <v>4.2102623744945102</v>
      </c>
      <c r="E15" s="96">
        <v>50524</v>
      </c>
      <c r="F15" s="73">
        <f t="shared" si="1"/>
        <v>5.0786311297853413</v>
      </c>
      <c r="G15" s="73">
        <f t="shared" si="2"/>
        <v>28.04176486986492</v>
      </c>
      <c r="H15" s="22">
        <v>27584</v>
      </c>
      <c r="I15" s="96">
        <v>34819</v>
      </c>
      <c r="J15" s="73">
        <f t="shared" si="3"/>
        <v>26.228973317865425</v>
      </c>
      <c r="K15" s="103">
        <f t="shared" si="4"/>
        <v>69.905471502065424</v>
      </c>
      <c r="L15" s="73">
        <f t="shared" si="5"/>
        <v>68.915762805795268</v>
      </c>
      <c r="M15" s="22">
        <v>20926</v>
      </c>
      <c r="N15" s="96">
        <v>28142</v>
      </c>
      <c r="O15" s="56"/>
      <c r="P15" s="48"/>
      <c r="Q15" s="48"/>
      <c r="R15" s="88"/>
      <c r="S15" s="1"/>
    </row>
    <row r="16" spans="1:19" ht="17.45" customHeight="1" x14ac:dyDescent="0.2">
      <c r="A16" s="4">
        <v>11</v>
      </c>
      <c r="B16" s="16" t="s">
        <v>183</v>
      </c>
      <c r="C16" s="22">
        <v>16927</v>
      </c>
      <c r="D16" s="73">
        <f t="shared" si="0"/>
        <v>1.8061053552565594</v>
      </c>
      <c r="E16" s="96">
        <v>15842</v>
      </c>
      <c r="F16" s="73">
        <f t="shared" si="1"/>
        <v>1.592424874476672</v>
      </c>
      <c r="G16" s="73">
        <f t="shared" si="2"/>
        <v>-6.4098777101671942</v>
      </c>
      <c r="H16" s="22">
        <v>9632</v>
      </c>
      <c r="I16" s="96">
        <v>8668</v>
      </c>
      <c r="J16" s="73">
        <f t="shared" si="3"/>
        <v>-10.00830564784053</v>
      </c>
      <c r="K16" s="103">
        <f t="shared" si="4"/>
        <v>56.90317244638743</v>
      </c>
      <c r="L16" s="73">
        <f t="shared" si="5"/>
        <v>54.715313723014766</v>
      </c>
      <c r="M16" s="22">
        <v>5662</v>
      </c>
      <c r="N16" s="96">
        <v>4974</v>
      </c>
      <c r="O16" s="56"/>
      <c r="P16" s="48"/>
      <c r="Q16" s="48"/>
      <c r="R16" s="88"/>
      <c r="S16" s="1"/>
    </row>
    <row r="17" spans="1:19" ht="17.45" customHeight="1" x14ac:dyDescent="0.2">
      <c r="A17" s="4">
        <v>12</v>
      </c>
      <c r="B17" s="16" t="s">
        <v>184</v>
      </c>
      <c r="C17" s="22">
        <v>235788</v>
      </c>
      <c r="D17" s="73">
        <f t="shared" si="0"/>
        <v>25.158502363397744</v>
      </c>
      <c r="E17" s="96">
        <v>245780</v>
      </c>
      <c r="F17" s="73">
        <f t="shared" si="1"/>
        <v>24.705604446968593</v>
      </c>
      <c r="G17" s="73">
        <f t="shared" si="2"/>
        <v>4.2377050570851793</v>
      </c>
      <c r="H17" s="22">
        <v>196163</v>
      </c>
      <c r="I17" s="96">
        <v>194902</v>
      </c>
      <c r="J17" s="73">
        <f t="shared" si="3"/>
        <v>-0.64283274623655018</v>
      </c>
      <c r="K17" s="103">
        <f t="shared" si="4"/>
        <v>83.194649430844663</v>
      </c>
      <c r="L17" s="73">
        <f t="shared" si="5"/>
        <v>79.299373423386768</v>
      </c>
      <c r="M17" s="22">
        <v>168783</v>
      </c>
      <c r="N17" s="96">
        <v>168433</v>
      </c>
      <c r="O17" s="56"/>
      <c r="P17" s="48"/>
      <c r="Q17" s="48"/>
      <c r="R17" s="88"/>
      <c r="S17" s="1"/>
    </row>
    <row r="18" spans="1:19" ht="20.45" customHeight="1" x14ac:dyDescent="0.2">
      <c r="A18" s="4">
        <v>13</v>
      </c>
      <c r="B18" s="16" t="s">
        <v>185</v>
      </c>
      <c r="C18" s="22">
        <v>18031</v>
      </c>
      <c r="D18" s="73">
        <f t="shared" si="0"/>
        <v>1.9239017936214935</v>
      </c>
      <c r="E18" s="96">
        <v>20593</v>
      </c>
      <c r="F18" s="73">
        <f t="shared" si="1"/>
        <v>2.0699915061291572</v>
      </c>
      <c r="G18" s="73">
        <f t="shared" si="2"/>
        <v>14.208862514558263</v>
      </c>
      <c r="H18" s="22">
        <v>12280</v>
      </c>
      <c r="I18" s="96">
        <v>14400</v>
      </c>
      <c r="J18" s="73">
        <f t="shared" si="3"/>
        <v>17.263843648208478</v>
      </c>
      <c r="K18" s="103">
        <f t="shared" si="4"/>
        <v>68.104930397648488</v>
      </c>
      <c r="L18" s="73">
        <f t="shared" si="5"/>
        <v>69.926674112562523</v>
      </c>
      <c r="M18" s="22">
        <v>7060</v>
      </c>
      <c r="N18" s="96">
        <v>9851</v>
      </c>
      <c r="O18" s="56"/>
      <c r="P18" s="48"/>
      <c r="Q18" s="48"/>
      <c r="R18" s="88"/>
      <c r="S18" s="1"/>
    </row>
    <row r="19" spans="1:19" ht="28.7" customHeight="1" x14ac:dyDescent="0.2">
      <c r="A19" s="4">
        <v>14</v>
      </c>
      <c r="B19" s="17" t="s">
        <v>186</v>
      </c>
      <c r="C19" s="22">
        <v>7237</v>
      </c>
      <c r="D19" s="73">
        <f t="shared" si="0"/>
        <v>0.77218552939042473</v>
      </c>
      <c r="E19" s="96">
        <v>7039</v>
      </c>
      <c r="F19" s="73">
        <f t="shared" si="1"/>
        <v>0.70755451909110556</v>
      </c>
      <c r="G19" s="73">
        <f t="shared" si="2"/>
        <v>-2.7359403067569446</v>
      </c>
      <c r="H19" s="22">
        <v>4119</v>
      </c>
      <c r="I19" s="96">
        <v>3926</v>
      </c>
      <c r="J19" s="73">
        <f t="shared" si="3"/>
        <v>-4.6856033017722751</v>
      </c>
      <c r="K19" s="103">
        <f t="shared" si="4"/>
        <v>56.91584910874672</v>
      </c>
      <c r="L19" s="73">
        <f t="shared" si="5"/>
        <v>55.774968035232277</v>
      </c>
      <c r="M19" s="22">
        <v>1737</v>
      </c>
      <c r="N19" s="96">
        <v>1780</v>
      </c>
      <c r="O19" s="56"/>
      <c r="P19" s="48"/>
      <c r="Q19" s="48"/>
      <c r="R19" s="88"/>
      <c r="S19" s="1"/>
    </row>
    <row r="20" spans="1:19" ht="24.2" customHeight="1" x14ac:dyDescent="0.2">
      <c r="A20" s="4">
        <v>15</v>
      </c>
      <c r="B20" s="17" t="s">
        <v>187</v>
      </c>
      <c r="C20" s="22">
        <v>71191</v>
      </c>
      <c r="D20" s="73">
        <f t="shared" si="0"/>
        <v>7.596056380106913</v>
      </c>
      <c r="E20" s="96">
        <v>5472</v>
      </c>
      <c r="F20" s="73">
        <f t="shared" si="1"/>
        <v>0.55004096156649096</v>
      </c>
      <c r="G20" s="73">
        <f t="shared" si="2"/>
        <v>-92.313635150510592</v>
      </c>
      <c r="H20" s="22">
        <v>61489</v>
      </c>
      <c r="I20" s="96">
        <v>3863</v>
      </c>
      <c r="J20" s="73">
        <f t="shared" si="3"/>
        <v>-93.71757550130917</v>
      </c>
      <c r="K20" s="103">
        <f t="shared" si="4"/>
        <v>86.371872849096093</v>
      </c>
      <c r="L20" s="73">
        <f t="shared" si="5"/>
        <v>70.595760233918128</v>
      </c>
      <c r="M20" s="22">
        <v>53224</v>
      </c>
      <c r="N20" s="96">
        <v>2892</v>
      </c>
      <c r="O20" s="56"/>
      <c r="P20" s="48"/>
      <c r="Q20" s="48"/>
      <c r="R20" s="88"/>
      <c r="S20" s="1"/>
    </row>
    <row r="21" spans="1:19" ht="16.7" customHeight="1" x14ac:dyDescent="0.2">
      <c r="A21" s="4">
        <v>16</v>
      </c>
      <c r="B21" s="17" t="s">
        <v>188</v>
      </c>
      <c r="C21" s="22">
        <v>1775</v>
      </c>
      <c r="D21" s="73">
        <f t="shared" si="0"/>
        <v>0.18939191856681001</v>
      </c>
      <c r="E21" s="96">
        <v>5646</v>
      </c>
      <c r="F21" s="73">
        <f t="shared" si="1"/>
        <v>0.56753129916016221</v>
      </c>
      <c r="G21" s="73">
        <f t="shared" si="2"/>
        <v>218.08450704225351</v>
      </c>
      <c r="H21" s="22">
        <v>1249</v>
      </c>
      <c r="I21" s="96">
        <v>3441</v>
      </c>
      <c r="J21" s="73">
        <f t="shared" si="3"/>
        <v>175.50040032025623</v>
      </c>
      <c r="K21" s="103">
        <f t="shared" si="4"/>
        <v>70.366197183098592</v>
      </c>
      <c r="L21" s="73">
        <f t="shared" si="5"/>
        <v>60.94580233793836</v>
      </c>
      <c r="M21" s="22">
        <v>920</v>
      </c>
      <c r="N21" s="96">
        <v>1823</v>
      </c>
      <c r="O21" s="56"/>
      <c r="P21" s="48"/>
      <c r="Q21" s="48"/>
      <c r="R21" s="88"/>
      <c r="S21" s="1"/>
    </row>
    <row r="22" spans="1:19" ht="18.2" customHeight="1" x14ac:dyDescent="0.2">
      <c r="A22" s="4">
        <v>17</v>
      </c>
      <c r="B22" s="98" t="s">
        <v>189</v>
      </c>
      <c r="C22" s="22">
        <v>92644</v>
      </c>
      <c r="D22" s="73">
        <f t="shared" si="0"/>
        <v>9.8850844527907302</v>
      </c>
      <c r="E22" s="96">
        <v>93825</v>
      </c>
      <c r="F22" s="73">
        <f t="shared" si="1"/>
        <v>9.4312122110701768</v>
      </c>
      <c r="G22" s="73">
        <f t="shared" si="2"/>
        <v>1.2747722464487623</v>
      </c>
      <c r="H22" s="22">
        <v>83434</v>
      </c>
      <c r="I22" s="96">
        <v>84279</v>
      </c>
      <c r="J22" s="73">
        <f t="shared" si="3"/>
        <v>1.0127765659083963</v>
      </c>
      <c r="K22" s="103">
        <f t="shared" si="4"/>
        <v>90.05871939898968</v>
      </c>
      <c r="L22" s="73">
        <f t="shared" si="5"/>
        <v>89.825739408473225</v>
      </c>
      <c r="M22" s="22">
        <v>77185</v>
      </c>
      <c r="N22" s="96">
        <v>78155</v>
      </c>
      <c r="O22" s="56"/>
      <c r="P22" s="48"/>
      <c r="Q22" s="48"/>
      <c r="R22" s="88"/>
      <c r="S22" s="1"/>
    </row>
    <row r="23" spans="1:19" x14ac:dyDescent="0.2">
      <c r="A23" s="4">
        <v>22</v>
      </c>
      <c r="B23" s="78" t="s">
        <v>136</v>
      </c>
      <c r="C23" s="59">
        <f>C7+C8+C22</f>
        <v>937210</v>
      </c>
      <c r="D23" s="60" t="s">
        <v>140</v>
      </c>
      <c r="E23" s="59">
        <f>E7+E8+E22</f>
        <v>994835</v>
      </c>
      <c r="F23" s="60" t="s">
        <v>140</v>
      </c>
      <c r="G23" s="102">
        <f t="shared" si="2"/>
        <v>6.1485686238943202</v>
      </c>
      <c r="H23" s="59">
        <f>H7+H8+H22</f>
        <v>735423</v>
      </c>
      <c r="I23" s="59">
        <f>I7+I8+I22</f>
        <v>771887</v>
      </c>
      <c r="J23" s="102">
        <f t="shared" si="3"/>
        <v>4.9582349205831093</v>
      </c>
      <c r="K23" s="104">
        <f t="shared" si="4"/>
        <v>78.469393198962877</v>
      </c>
      <c r="L23" s="102">
        <f t="shared" si="5"/>
        <v>77.58944950670211</v>
      </c>
      <c r="M23" s="59">
        <f>M7+M8+M22</f>
        <v>600922</v>
      </c>
      <c r="N23" s="59">
        <f>N7+N8+N22</f>
        <v>632105</v>
      </c>
      <c r="O23" s="56"/>
      <c r="P23" s="49"/>
      <c r="Q23" s="49"/>
      <c r="R23" s="49"/>
      <c r="S23" s="49"/>
    </row>
    <row r="24" spans="1:19" ht="12.95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P24" s="1"/>
      <c r="Q24" s="1"/>
      <c r="R24" s="1"/>
      <c r="S24" s="1"/>
    </row>
    <row r="25" spans="1:19" ht="12.95" customHeight="1" x14ac:dyDescent="0.2">
      <c r="A25" s="1"/>
      <c r="B25" s="1"/>
      <c r="C25" s="1"/>
      <c r="D25" s="1"/>
      <c r="E25" s="1"/>
      <c r="F25" s="1"/>
      <c r="G25" s="3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95" customHeight="1" x14ac:dyDescent="0.25">
      <c r="A26" s="1"/>
      <c r="B26" s="99"/>
      <c r="C26" s="1"/>
      <c r="D26" s="1"/>
      <c r="E26" s="49"/>
      <c r="F26" s="49"/>
      <c r="G26" s="101"/>
      <c r="H26" s="49"/>
      <c r="I26" s="49"/>
      <c r="J26" s="49"/>
      <c r="K26" s="49"/>
      <c r="L26" s="49"/>
      <c r="M26" s="49"/>
      <c r="N26" s="49"/>
      <c r="O26" s="1"/>
      <c r="P26" s="1"/>
      <c r="Q26" s="1"/>
      <c r="R26" s="1"/>
      <c r="S26" s="1"/>
    </row>
    <row r="27" spans="1:19" ht="15.95" customHeight="1" x14ac:dyDescent="0.25">
      <c r="A27" s="1"/>
      <c r="B27" s="99"/>
      <c r="C27" s="1"/>
      <c r="D27" s="1"/>
      <c r="E27" s="49"/>
      <c r="F27" s="49"/>
      <c r="G27" s="101"/>
      <c r="H27" s="49"/>
      <c r="I27" s="49"/>
      <c r="J27" s="49"/>
      <c r="K27" s="49"/>
      <c r="L27" s="49"/>
      <c r="M27" s="49"/>
      <c r="N27" s="49"/>
      <c r="O27" s="1"/>
      <c r="P27" s="1"/>
      <c r="Q27" s="1"/>
      <c r="R27" s="1"/>
      <c r="S27" s="1"/>
    </row>
    <row r="28" spans="1:19" ht="15.95" customHeight="1" x14ac:dyDescent="0.25">
      <c r="A28" s="1"/>
      <c r="B28" s="99"/>
      <c r="C28" s="1"/>
      <c r="D28" s="1"/>
      <c r="E28" s="49"/>
      <c r="F28" s="49"/>
      <c r="G28" s="101"/>
      <c r="H28" s="49"/>
      <c r="I28" s="49"/>
      <c r="J28" s="49"/>
      <c r="K28" s="49"/>
      <c r="L28" s="49"/>
      <c r="M28" s="49"/>
      <c r="N28" s="49"/>
      <c r="O28" s="1"/>
      <c r="P28" s="1"/>
      <c r="Q28" s="1"/>
      <c r="R28" s="1"/>
    </row>
    <row r="29" spans="1:19" ht="15.95" customHeight="1" x14ac:dyDescent="0.25">
      <c r="A29" s="1"/>
      <c r="B29" s="99"/>
      <c r="C29" s="1"/>
      <c r="D29" s="1"/>
      <c r="E29" s="49"/>
      <c r="F29" s="49"/>
      <c r="G29" s="101"/>
      <c r="H29" s="49"/>
      <c r="I29" s="49"/>
      <c r="J29" s="49"/>
      <c r="K29" s="49"/>
      <c r="L29" s="49"/>
      <c r="M29" s="49"/>
      <c r="N29" s="49"/>
      <c r="O29" s="1"/>
      <c r="P29" s="1"/>
      <c r="Q29" s="1"/>
      <c r="R29" s="1"/>
    </row>
    <row r="30" spans="1:19" ht="15.95" customHeight="1" x14ac:dyDescent="0.25">
      <c r="A30" s="1"/>
      <c r="B30" s="99"/>
      <c r="C30" s="1"/>
      <c r="D30" s="1"/>
      <c r="E30" s="48"/>
      <c r="F30" s="1"/>
      <c r="G30" s="32"/>
      <c r="H30" s="1"/>
      <c r="I30" s="48"/>
      <c r="J30" s="1"/>
      <c r="K30" s="1"/>
      <c r="L30" s="1"/>
      <c r="M30" s="1"/>
      <c r="N30" s="48"/>
      <c r="O30" s="1"/>
      <c r="P30" s="1"/>
      <c r="Q30" s="1"/>
      <c r="R30" s="1"/>
    </row>
    <row r="31" spans="1:19" ht="15.95" customHeight="1" x14ac:dyDescent="0.25">
      <c r="A31" s="1"/>
      <c r="B31" s="99"/>
      <c r="C31" s="1"/>
      <c r="D31" s="1"/>
      <c r="E31" s="48"/>
      <c r="F31" s="1"/>
      <c r="G31" s="32"/>
      <c r="H31" s="1"/>
      <c r="I31" s="48"/>
      <c r="J31" s="1"/>
      <c r="K31" s="1"/>
      <c r="L31" s="1"/>
      <c r="M31" s="1"/>
      <c r="N31" s="48"/>
      <c r="O31" s="1"/>
      <c r="P31" s="1"/>
      <c r="Q31" s="1"/>
      <c r="R31" s="1"/>
    </row>
    <row r="32" spans="1:19" ht="15.95" customHeight="1" x14ac:dyDescent="0.25">
      <c r="A32" s="1"/>
      <c r="B32" s="99"/>
      <c r="C32" s="1"/>
      <c r="D32" s="1"/>
      <c r="E32" s="49"/>
      <c r="F32" s="1"/>
      <c r="G32" s="32"/>
      <c r="H32" s="1"/>
      <c r="I32" s="49"/>
      <c r="J32" s="1"/>
      <c r="K32" s="1"/>
      <c r="L32" s="1"/>
      <c r="M32" s="1"/>
      <c r="N32" s="49"/>
      <c r="O32" s="1"/>
      <c r="P32" s="1"/>
      <c r="Q32" s="1"/>
      <c r="R32" s="1"/>
    </row>
    <row r="33" spans="1:18" ht="15.95" customHeight="1" x14ac:dyDescent="0.25">
      <c r="A33" s="1"/>
      <c r="B33" s="99"/>
      <c r="C33" s="1"/>
      <c r="D33" s="1"/>
      <c r="E33" s="49"/>
      <c r="F33" s="1"/>
      <c r="G33" s="32"/>
      <c r="H33" s="1"/>
      <c r="I33" s="49"/>
      <c r="J33" s="1"/>
      <c r="K33" s="1"/>
      <c r="L33" s="1"/>
      <c r="M33" s="1"/>
      <c r="N33" s="49"/>
      <c r="O33" s="1"/>
      <c r="P33" s="1"/>
      <c r="Q33" s="1"/>
      <c r="R33" s="1"/>
    </row>
    <row r="34" spans="1:18" ht="15.95" customHeight="1" x14ac:dyDescent="0.25">
      <c r="A34" s="1"/>
      <c r="B34" s="99"/>
      <c r="C34" s="1"/>
      <c r="D34" s="1"/>
      <c r="E34" s="48"/>
      <c r="F34" s="1"/>
      <c r="G34" s="32"/>
      <c r="H34" s="1"/>
      <c r="I34" s="48"/>
      <c r="J34" s="1"/>
      <c r="K34" s="1"/>
      <c r="L34" s="1"/>
      <c r="M34" s="1"/>
      <c r="N34" s="48"/>
      <c r="O34" s="1"/>
      <c r="P34" s="1"/>
      <c r="Q34" s="1"/>
      <c r="R34" s="1"/>
    </row>
    <row r="35" spans="1:18" ht="15.95" customHeight="1" x14ac:dyDescent="0.25">
      <c r="A35" s="1"/>
      <c r="B35" s="99"/>
      <c r="C35" s="1"/>
      <c r="D35" s="1"/>
      <c r="E35" s="48"/>
      <c r="F35" s="1"/>
      <c r="G35" s="32"/>
      <c r="H35" s="1"/>
      <c r="I35" s="48"/>
      <c r="J35" s="1"/>
      <c r="K35" s="1"/>
      <c r="L35" s="1"/>
      <c r="M35" s="1"/>
      <c r="N35" s="48"/>
      <c r="O35" s="1"/>
      <c r="P35" s="1"/>
      <c r="Q35" s="1"/>
      <c r="R35" s="1"/>
    </row>
    <row r="36" spans="1:18" ht="15.95" customHeight="1" x14ac:dyDescent="0.25">
      <c r="A36" s="1"/>
      <c r="B36" s="99"/>
      <c r="C36" s="1"/>
      <c r="D36" s="1"/>
      <c r="E36" s="49"/>
      <c r="F36" s="1"/>
      <c r="G36" s="32"/>
      <c r="H36" s="1"/>
      <c r="I36" s="49"/>
      <c r="J36" s="1"/>
      <c r="K36" s="1"/>
      <c r="L36" s="1"/>
      <c r="M36" s="1"/>
      <c r="N36" s="49"/>
      <c r="O36" s="1"/>
      <c r="P36" s="1"/>
      <c r="Q36" s="1"/>
      <c r="R36" s="1"/>
    </row>
    <row r="37" spans="1:18" ht="15.95" customHeight="1" x14ac:dyDescent="0.25">
      <c r="A37" s="1"/>
      <c r="B37" s="99"/>
      <c r="C37" s="1"/>
      <c r="D37" s="1"/>
      <c r="E37" s="49"/>
      <c r="F37" s="1"/>
      <c r="G37" s="32"/>
      <c r="H37" s="1"/>
      <c r="I37" s="49"/>
      <c r="J37" s="1"/>
      <c r="K37" s="1"/>
      <c r="L37" s="1"/>
      <c r="M37" s="1"/>
      <c r="N37" s="49"/>
      <c r="O37" s="1"/>
      <c r="P37" s="1"/>
      <c r="Q37" s="1"/>
      <c r="R37" s="1"/>
    </row>
    <row r="38" spans="1:18" ht="12.95" customHeight="1" x14ac:dyDescent="0.2">
      <c r="A38" s="1"/>
      <c r="B38" s="1"/>
      <c r="C38" s="1"/>
      <c r="D38" s="1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95" customHeight="1" x14ac:dyDescent="0.2">
      <c r="A39" s="1"/>
      <c r="B39" s="1"/>
      <c r="C39" s="1"/>
      <c r="D39" s="1"/>
      <c r="E39" s="1"/>
      <c r="F39" s="1"/>
      <c r="G39" s="3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</sheetData>
  <mergeCells count="8">
    <mergeCell ref="M1:N1"/>
    <mergeCell ref="A2:N2"/>
    <mergeCell ref="A4:A5"/>
    <mergeCell ref="B4:B5"/>
    <mergeCell ref="C4:G4"/>
    <mergeCell ref="H4:J4"/>
    <mergeCell ref="K4:L4"/>
    <mergeCell ref="M4:N4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F25" sqref="F25"/>
    </sheetView>
  </sheetViews>
  <sheetFormatPr defaultRowHeight="12.75" x14ac:dyDescent="0.2"/>
  <cols>
    <col min="1" max="1" width="3.140625" customWidth="1"/>
    <col min="2" max="2" width="41.42578125" customWidth="1"/>
    <col min="3" max="3" width="9.7109375" customWidth="1"/>
    <col min="4" max="4" width="7.7109375" customWidth="1"/>
    <col min="6" max="6" width="7.7109375" customWidth="1"/>
    <col min="7" max="7" width="7.5703125" customWidth="1"/>
    <col min="8" max="9" width="9" customWidth="1"/>
    <col min="10" max="10" width="7.5703125" customWidth="1"/>
    <col min="11" max="12" width="9.7109375" customWidth="1"/>
    <col min="13" max="13" width="8.85546875" customWidth="1"/>
    <col min="14" max="14" width="8.5703125" customWidth="1"/>
    <col min="15" max="16" width="7.140625" customWidth="1"/>
    <col min="17" max="17" width="7.7109375" customWidth="1"/>
  </cols>
  <sheetData>
    <row r="1" spans="1:19" ht="14.45" customHeight="1" x14ac:dyDescent="0.2">
      <c r="A1" s="35"/>
      <c r="M1" s="320" t="s">
        <v>204</v>
      </c>
      <c r="N1" s="320"/>
      <c r="P1" s="1"/>
      <c r="Q1" s="1"/>
      <c r="R1" s="1"/>
      <c r="S1" s="1"/>
    </row>
    <row r="2" spans="1:19" ht="18.95" customHeight="1" x14ac:dyDescent="0.2">
      <c r="A2" s="327" t="s">
        <v>192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P2" s="1"/>
      <c r="Q2" s="1"/>
      <c r="R2" s="1"/>
      <c r="S2" s="1"/>
    </row>
    <row r="3" spans="1:19" ht="5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P3" s="1"/>
      <c r="Q3" s="1"/>
      <c r="R3" s="1"/>
      <c r="S3" s="1"/>
    </row>
    <row r="4" spans="1:19" ht="49.9" customHeight="1" x14ac:dyDescent="0.2">
      <c r="A4" s="329" t="s">
        <v>1</v>
      </c>
      <c r="B4" s="331" t="s">
        <v>173</v>
      </c>
      <c r="C4" s="251" t="s">
        <v>137</v>
      </c>
      <c r="D4" s="251"/>
      <c r="E4" s="251"/>
      <c r="F4" s="251"/>
      <c r="G4" s="251"/>
      <c r="H4" s="273" t="s">
        <v>169</v>
      </c>
      <c r="I4" s="274"/>
      <c r="J4" s="275"/>
      <c r="K4" s="258" t="s">
        <v>145</v>
      </c>
      <c r="L4" s="258"/>
      <c r="M4" s="258" t="s">
        <v>191</v>
      </c>
      <c r="N4" s="258"/>
      <c r="O4" s="56"/>
      <c r="P4" s="1"/>
      <c r="Q4" s="1"/>
      <c r="R4" s="1"/>
      <c r="S4" s="1"/>
    </row>
    <row r="5" spans="1:19" ht="39.950000000000003" customHeight="1" x14ac:dyDescent="0.2">
      <c r="A5" s="330"/>
      <c r="B5" s="332"/>
      <c r="C5" s="79">
        <v>2017</v>
      </c>
      <c r="D5" s="13" t="s">
        <v>139</v>
      </c>
      <c r="E5" s="8">
        <v>2018</v>
      </c>
      <c r="F5" s="13" t="s">
        <v>139</v>
      </c>
      <c r="G5" s="84" t="s">
        <v>142</v>
      </c>
      <c r="H5" s="8">
        <v>2017</v>
      </c>
      <c r="I5" s="8">
        <v>2018</v>
      </c>
      <c r="J5" s="84" t="s">
        <v>142</v>
      </c>
      <c r="K5" s="8">
        <v>2017</v>
      </c>
      <c r="L5" s="8">
        <v>2018</v>
      </c>
      <c r="M5" s="8">
        <v>2017</v>
      </c>
      <c r="N5" s="8">
        <v>2018</v>
      </c>
      <c r="O5" s="56"/>
      <c r="P5" s="87"/>
      <c r="Q5" s="87"/>
      <c r="R5" s="1"/>
      <c r="S5" s="1"/>
    </row>
    <row r="6" spans="1:19" x14ac:dyDescent="0.2">
      <c r="A6" s="4" t="s">
        <v>2</v>
      </c>
      <c r="B6" s="4" t="s">
        <v>4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11</v>
      </c>
      <c r="L6" s="4">
        <v>12</v>
      </c>
      <c r="M6" s="4">
        <v>9</v>
      </c>
      <c r="N6" s="4">
        <v>10</v>
      </c>
      <c r="O6" s="56"/>
      <c r="P6" s="19"/>
      <c r="Q6" s="19"/>
      <c r="R6" s="19"/>
      <c r="S6" s="19"/>
    </row>
    <row r="7" spans="1:19" ht="14.25" x14ac:dyDescent="0.2">
      <c r="A7" s="4">
        <v>1</v>
      </c>
      <c r="B7" s="98" t="s">
        <v>174</v>
      </c>
      <c r="C7" s="96"/>
      <c r="D7" s="73"/>
      <c r="E7" s="96">
        <v>5539</v>
      </c>
      <c r="F7" s="73">
        <f t="shared" ref="F7:F19" si="0">(E7*100/E$20)</f>
        <v>5.0714154916681924</v>
      </c>
      <c r="G7" s="73"/>
      <c r="H7" s="96"/>
      <c r="I7" s="96">
        <v>5396</v>
      </c>
      <c r="J7" s="73"/>
      <c r="K7" s="96"/>
      <c r="L7" s="106">
        <f t="shared" ref="L7:L20" si="1">I7/E7*100</f>
        <v>97.418306553529519</v>
      </c>
      <c r="M7" s="96"/>
      <c r="N7" s="96">
        <v>3538</v>
      </c>
      <c r="O7" s="56"/>
      <c r="P7" s="19"/>
      <c r="Q7" s="48"/>
      <c r="R7" s="19"/>
      <c r="S7" s="19"/>
    </row>
    <row r="8" spans="1:19" ht="14.25" x14ac:dyDescent="0.2">
      <c r="A8" s="4">
        <v>2</v>
      </c>
      <c r="B8" s="98" t="s">
        <v>175</v>
      </c>
      <c r="C8" s="100">
        <f>SUM(C9:C19)</f>
        <v>102134</v>
      </c>
      <c r="D8" s="73">
        <f t="shared" ref="D8:D19" si="2">(C8*100/C$20)</f>
        <v>100</v>
      </c>
      <c r="E8" s="100">
        <f>SUM(E9:E19)</f>
        <v>103681</v>
      </c>
      <c r="F8" s="73">
        <f t="shared" si="0"/>
        <v>94.928584508331809</v>
      </c>
      <c r="G8" s="73">
        <f t="shared" ref="G8:G20" si="3">IF(C8&lt;&gt;0,E8/C8*100-100,0)</f>
        <v>1.5146767971488515</v>
      </c>
      <c r="H8" s="100">
        <f>SUM(H9:H19)</f>
        <v>76447</v>
      </c>
      <c r="I8" s="96">
        <f>SUM(I9:I19)</f>
        <v>75956</v>
      </c>
      <c r="J8" s="73">
        <f t="shared" ref="J8:J20" si="4">IF(H8&lt;&gt;0,I8/H8*100-100,0)</f>
        <v>-0.6422750402239501</v>
      </c>
      <c r="K8" s="106">
        <f t="shared" ref="K8:K20" si="5">H8/C8*100</f>
        <v>74.849707247341726</v>
      </c>
      <c r="L8" s="103">
        <f t="shared" si="1"/>
        <v>73.259324273492737</v>
      </c>
      <c r="M8" s="100">
        <f>SUM(M9:M19)</f>
        <v>49684</v>
      </c>
      <c r="N8" s="96">
        <f>SUM(N9:N19)</f>
        <v>48472</v>
      </c>
      <c r="O8" s="56"/>
      <c r="P8" s="19"/>
      <c r="Q8" s="19"/>
      <c r="R8" s="19"/>
      <c r="S8" s="19"/>
    </row>
    <row r="9" spans="1:19" ht="19.7" customHeight="1" x14ac:dyDescent="0.2">
      <c r="A9" s="4">
        <v>3</v>
      </c>
      <c r="B9" s="17" t="s">
        <v>193</v>
      </c>
      <c r="C9" s="100">
        <v>51946</v>
      </c>
      <c r="D9" s="73">
        <f t="shared" si="2"/>
        <v>50.860634068968217</v>
      </c>
      <c r="E9" s="96">
        <v>42651</v>
      </c>
      <c r="F9" s="73">
        <f t="shared" si="0"/>
        <v>39.050540194103647</v>
      </c>
      <c r="G9" s="73">
        <f t="shared" si="3"/>
        <v>-17.893581796480959</v>
      </c>
      <c r="H9" s="100">
        <v>42417</v>
      </c>
      <c r="I9" s="96">
        <v>31358</v>
      </c>
      <c r="J9" s="73">
        <f t="shared" si="4"/>
        <v>-26.072093736002074</v>
      </c>
      <c r="K9" s="103">
        <f t="shared" si="5"/>
        <v>81.6559504100412</v>
      </c>
      <c r="L9" s="73">
        <f t="shared" si="1"/>
        <v>73.522308972825954</v>
      </c>
      <c r="M9" s="22">
        <v>28762</v>
      </c>
      <c r="N9" s="96">
        <v>20758</v>
      </c>
      <c r="O9" s="56"/>
      <c r="P9" s="1"/>
      <c r="Q9" s="105"/>
      <c r="R9" s="1"/>
      <c r="S9" s="1"/>
    </row>
    <row r="10" spans="1:19" ht="18.95" customHeight="1" x14ac:dyDescent="0.2">
      <c r="A10" s="4">
        <v>4</v>
      </c>
      <c r="B10" s="17" t="s">
        <v>194</v>
      </c>
      <c r="C10" s="100">
        <v>4357</v>
      </c>
      <c r="D10" s="73">
        <f t="shared" si="2"/>
        <v>4.2659643213817144</v>
      </c>
      <c r="E10" s="96">
        <v>3696</v>
      </c>
      <c r="F10" s="73">
        <f t="shared" si="0"/>
        <v>3.3839956052005129</v>
      </c>
      <c r="G10" s="73">
        <f t="shared" si="3"/>
        <v>-15.170989212761071</v>
      </c>
      <c r="H10" s="100">
        <v>3496</v>
      </c>
      <c r="I10" s="96">
        <v>2805</v>
      </c>
      <c r="J10" s="73">
        <f t="shared" si="4"/>
        <v>-19.765446224256294</v>
      </c>
      <c r="K10" s="103">
        <f t="shared" si="5"/>
        <v>80.238696350700025</v>
      </c>
      <c r="L10" s="73">
        <f t="shared" si="1"/>
        <v>75.892857142857139</v>
      </c>
      <c r="M10" s="22">
        <v>2116</v>
      </c>
      <c r="N10" s="96">
        <v>1645</v>
      </c>
      <c r="O10" s="56"/>
      <c r="P10" s="1"/>
      <c r="Q10" s="105"/>
      <c r="R10" s="1"/>
      <c r="S10" s="1"/>
    </row>
    <row r="11" spans="1:19" ht="18.95" customHeight="1" x14ac:dyDescent="0.2">
      <c r="A11" s="4">
        <v>5</v>
      </c>
      <c r="B11" s="17" t="s">
        <v>195</v>
      </c>
      <c r="C11" s="100">
        <v>141</v>
      </c>
      <c r="D11" s="73">
        <f t="shared" si="2"/>
        <v>0.13805392915189849</v>
      </c>
      <c r="E11" s="96">
        <v>150</v>
      </c>
      <c r="F11" s="73">
        <f t="shared" si="0"/>
        <v>0.13733748397729353</v>
      </c>
      <c r="G11" s="73">
        <f t="shared" si="3"/>
        <v>6.3829787234042499</v>
      </c>
      <c r="H11" s="100">
        <v>97</v>
      </c>
      <c r="I11" s="96">
        <v>100</v>
      </c>
      <c r="J11" s="73">
        <f t="shared" si="4"/>
        <v>3.0927835051546282</v>
      </c>
      <c r="K11" s="103">
        <f t="shared" si="5"/>
        <v>68.794326241134755</v>
      </c>
      <c r="L11" s="73">
        <f t="shared" si="1"/>
        <v>66.666666666666657</v>
      </c>
      <c r="M11" s="22">
        <v>56</v>
      </c>
      <c r="N11" s="96">
        <v>69</v>
      </c>
      <c r="O11" s="56"/>
      <c r="P11" s="1"/>
      <c r="Q11" s="105"/>
      <c r="R11" s="1"/>
      <c r="S11" s="1"/>
    </row>
    <row r="12" spans="1:19" ht="18.95" customHeight="1" x14ac:dyDescent="0.2">
      <c r="A12" s="4">
        <v>6</v>
      </c>
      <c r="B12" s="16" t="s">
        <v>196</v>
      </c>
      <c r="C12" s="100">
        <v>1378</v>
      </c>
      <c r="D12" s="73">
        <f t="shared" si="2"/>
        <v>1.3492079033426674</v>
      </c>
      <c r="E12" s="96">
        <v>1406</v>
      </c>
      <c r="F12" s="73">
        <f t="shared" si="0"/>
        <v>1.287310016480498</v>
      </c>
      <c r="G12" s="73">
        <f t="shared" si="3"/>
        <v>2.0319303338171153</v>
      </c>
      <c r="H12" s="100">
        <v>992</v>
      </c>
      <c r="I12" s="96">
        <v>856</v>
      </c>
      <c r="J12" s="73">
        <f t="shared" si="4"/>
        <v>-13.709677419354833</v>
      </c>
      <c r="K12" s="103">
        <f t="shared" si="5"/>
        <v>71.98838896952104</v>
      </c>
      <c r="L12" s="73">
        <f t="shared" si="1"/>
        <v>60.881934566145091</v>
      </c>
      <c r="M12" s="22">
        <v>508</v>
      </c>
      <c r="N12" s="96">
        <v>414</v>
      </c>
      <c r="O12" s="56"/>
      <c r="P12" s="1"/>
      <c r="Q12" s="105"/>
      <c r="R12" s="1"/>
      <c r="S12" s="1"/>
    </row>
    <row r="13" spans="1:19" ht="19.7" customHeight="1" x14ac:dyDescent="0.2">
      <c r="A13" s="4">
        <v>7</v>
      </c>
      <c r="B13" s="16" t="s">
        <v>197</v>
      </c>
      <c r="C13" s="100">
        <v>5079</v>
      </c>
      <c r="D13" s="73">
        <f t="shared" si="2"/>
        <v>4.9728787671098749</v>
      </c>
      <c r="E13" s="96">
        <v>4570</v>
      </c>
      <c r="F13" s="73">
        <f t="shared" si="0"/>
        <v>4.1842153451748763</v>
      </c>
      <c r="G13" s="73">
        <f t="shared" si="3"/>
        <v>-10.021657806654844</v>
      </c>
      <c r="H13" s="100">
        <v>3916</v>
      </c>
      <c r="I13" s="96">
        <v>3157</v>
      </c>
      <c r="J13" s="73">
        <f t="shared" si="4"/>
        <v>-19.382022471910105</v>
      </c>
      <c r="K13" s="103">
        <f t="shared" si="5"/>
        <v>77.101791691277811</v>
      </c>
      <c r="L13" s="73">
        <f t="shared" si="1"/>
        <v>69.080962800875284</v>
      </c>
      <c r="M13" s="22">
        <v>1981</v>
      </c>
      <c r="N13" s="96">
        <v>1596</v>
      </c>
      <c r="O13" s="56"/>
      <c r="P13" s="1"/>
      <c r="Q13" s="105"/>
      <c r="R13" s="1"/>
      <c r="S13" s="1"/>
    </row>
    <row r="14" spans="1:19" ht="17.45" customHeight="1" x14ac:dyDescent="0.2">
      <c r="A14" s="4">
        <v>8</v>
      </c>
      <c r="B14" s="16" t="s">
        <v>198</v>
      </c>
      <c r="C14" s="100">
        <v>1816</v>
      </c>
      <c r="D14" s="73">
        <f t="shared" si="2"/>
        <v>1.7780562790060117</v>
      </c>
      <c r="E14" s="96">
        <v>1420</v>
      </c>
      <c r="F14" s="73">
        <f t="shared" si="0"/>
        <v>1.3001281816517121</v>
      </c>
      <c r="G14" s="73">
        <f t="shared" si="3"/>
        <v>-21.806167400881066</v>
      </c>
      <c r="H14" s="100">
        <v>1384</v>
      </c>
      <c r="I14" s="96">
        <v>929</v>
      </c>
      <c r="J14" s="73">
        <f t="shared" si="4"/>
        <v>-32.875722543352609</v>
      </c>
      <c r="K14" s="103">
        <f t="shared" si="5"/>
        <v>76.211453744493397</v>
      </c>
      <c r="L14" s="73">
        <f t="shared" si="1"/>
        <v>65.422535211267601</v>
      </c>
      <c r="M14" s="22">
        <v>632</v>
      </c>
      <c r="N14" s="96">
        <v>403</v>
      </c>
      <c r="O14" s="56"/>
      <c r="P14" s="1"/>
      <c r="Q14" s="105"/>
      <c r="R14" s="1"/>
      <c r="S14" s="1"/>
    </row>
    <row r="15" spans="1:19" ht="17.45" customHeight="1" x14ac:dyDescent="0.2">
      <c r="A15" s="4">
        <v>9</v>
      </c>
      <c r="B15" s="16" t="s">
        <v>199</v>
      </c>
      <c r="C15" s="100">
        <v>816</v>
      </c>
      <c r="D15" s="73">
        <f t="shared" si="2"/>
        <v>0.79895039849609339</v>
      </c>
      <c r="E15" s="96">
        <v>722</v>
      </c>
      <c r="F15" s="73">
        <f t="shared" si="0"/>
        <v>0.66105108954403957</v>
      </c>
      <c r="G15" s="73">
        <f t="shared" si="3"/>
        <v>-11.519607843137265</v>
      </c>
      <c r="H15" s="100">
        <v>535</v>
      </c>
      <c r="I15" s="96">
        <v>454</v>
      </c>
      <c r="J15" s="73">
        <f t="shared" si="4"/>
        <v>-15.140186915887853</v>
      </c>
      <c r="K15" s="103">
        <f t="shared" si="5"/>
        <v>65.563725490196077</v>
      </c>
      <c r="L15" s="73">
        <f t="shared" si="1"/>
        <v>62.880886426592795</v>
      </c>
      <c r="M15" s="22">
        <v>228</v>
      </c>
      <c r="N15" s="96">
        <v>222</v>
      </c>
      <c r="O15" s="56"/>
      <c r="P15" s="1"/>
      <c r="Q15" s="105"/>
      <c r="R15" s="1"/>
      <c r="S15" s="1"/>
    </row>
    <row r="16" spans="1:19" ht="17.45" customHeight="1" x14ac:dyDescent="0.2">
      <c r="A16" s="4">
        <v>10</v>
      </c>
      <c r="B16" s="16" t="s">
        <v>200</v>
      </c>
      <c r="C16" s="100">
        <v>557</v>
      </c>
      <c r="D16" s="73">
        <f t="shared" si="2"/>
        <v>0.54536197544402454</v>
      </c>
      <c r="E16" s="96">
        <v>289</v>
      </c>
      <c r="F16" s="73">
        <f t="shared" si="0"/>
        <v>0.26460355246291889</v>
      </c>
      <c r="G16" s="73">
        <f t="shared" si="3"/>
        <v>-48.114901256732502</v>
      </c>
      <c r="H16" s="100">
        <v>465</v>
      </c>
      <c r="I16" s="96">
        <v>209</v>
      </c>
      <c r="J16" s="73">
        <f t="shared" si="4"/>
        <v>-55.053763440860216</v>
      </c>
      <c r="K16" s="103">
        <f t="shared" si="5"/>
        <v>83.482944344703768</v>
      </c>
      <c r="L16" s="73">
        <f t="shared" si="1"/>
        <v>72.318339100346023</v>
      </c>
      <c r="M16" s="22">
        <v>302</v>
      </c>
      <c r="N16" s="96">
        <v>128</v>
      </c>
      <c r="O16" s="56"/>
      <c r="P16" s="1"/>
      <c r="Q16" s="105"/>
      <c r="R16" s="1"/>
      <c r="S16" s="1"/>
    </row>
    <row r="17" spans="1:19" ht="17.45" customHeight="1" x14ac:dyDescent="0.2">
      <c r="A17" s="4">
        <v>11</v>
      </c>
      <c r="B17" s="16" t="s">
        <v>201</v>
      </c>
      <c r="C17" s="100">
        <v>937</v>
      </c>
      <c r="D17" s="73">
        <f t="shared" si="2"/>
        <v>0.91742221003779345</v>
      </c>
      <c r="E17" s="96">
        <v>707</v>
      </c>
      <c r="F17" s="73">
        <f t="shared" si="0"/>
        <v>0.64731734114631023</v>
      </c>
      <c r="G17" s="73">
        <f t="shared" si="3"/>
        <v>-24.546424759871925</v>
      </c>
      <c r="H17" s="100">
        <v>782</v>
      </c>
      <c r="I17" s="96">
        <v>555</v>
      </c>
      <c r="J17" s="73">
        <f t="shared" si="4"/>
        <v>-29.028132992327372</v>
      </c>
      <c r="K17" s="103">
        <f t="shared" si="5"/>
        <v>83.457844183564561</v>
      </c>
      <c r="L17" s="73">
        <f t="shared" si="1"/>
        <v>78.500707213578508</v>
      </c>
      <c r="M17" s="22">
        <v>485</v>
      </c>
      <c r="N17" s="96">
        <v>339</v>
      </c>
      <c r="O17" s="56"/>
      <c r="P17" s="1"/>
      <c r="Q17" s="105"/>
      <c r="R17" s="1"/>
      <c r="S17" s="1"/>
    </row>
    <row r="18" spans="1:19" ht="17.45" customHeight="1" x14ac:dyDescent="0.2">
      <c r="A18" s="4">
        <v>12</v>
      </c>
      <c r="B18" s="16" t="s">
        <v>202</v>
      </c>
      <c r="C18" s="100">
        <v>6046</v>
      </c>
      <c r="D18" s="73">
        <f t="shared" si="2"/>
        <v>5.9196741535629664</v>
      </c>
      <c r="E18" s="96">
        <v>5419</v>
      </c>
      <c r="F18" s="73">
        <f t="shared" si="0"/>
        <v>4.9615455044863577</v>
      </c>
      <c r="G18" s="73">
        <f t="shared" si="3"/>
        <v>-10.37049288785974</v>
      </c>
      <c r="H18" s="100">
        <v>4703</v>
      </c>
      <c r="I18" s="96">
        <v>4175</v>
      </c>
      <c r="J18" s="73">
        <f t="shared" si="4"/>
        <v>-11.226876461832873</v>
      </c>
      <c r="K18" s="103">
        <f t="shared" si="5"/>
        <v>77.786966589480642</v>
      </c>
      <c r="L18" s="73">
        <f t="shared" si="1"/>
        <v>77.04373500645876</v>
      </c>
      <c r="M18" s="22">
        <v>2606</v>
      </c>
      <c r="N18" s="96">
        <v>2140</v>
      </c>
      <c r="O18" s="56"/>
      <c r="P18" s="1"/>
      <c r="Q18" s="105"/>
      <c r="R18" s="1"/>
      <c r="S18" s="1"/>
    </row>
    <row r="19" spans="1:19" ht="17.45" customHeight="1" x14ac:dyDescent="0.2">
      <c r="A19" s="4">
        <v>13</v>
      </c>
      <c r="B19" s="16" t="s">
        <v>203</v>
      </c>
      <c r="C19" s="22">
        <v>29061</v>
      </c>
      <c r="D19" s="73">
        <f t="shared" si="2"/>
        <v>28.453795993498737</v>
      </c>
      <c r="E19" s="96">
        <v>42651</v>
      </c>
      <c r="F19" s="73">
        <f t="shared" si="0"/>
        <v>39.050540194103647</v>
      </c>
      <c r="G19" s="73">
        <f t="shared" si="3"/>
        <v>46.763703933106228</v>
      </c>
      <c r="H19" s="100">
        <v>17660</v>
      </c>
      <c r="I19" s="96">
        <v>31358</v>
      </c>
      <c r="J19" s="73">
        <f t="shared" si="4"/>
        <v>77.565118912797288</v>
      </c>
      <c r="K19" s="103">
        <f t="shared" si="5"/>
        <v>60.768727848319045</v>
      </c>
      <c r="L19" s="73">
        <f t="shared" si="1"/>
        <v>73.522308972825954</v>
      </c>
      <c r="M19" s="22">
        <v>12008</v>
      </c>
      <c r="N19" s="96">
        <v>20758</v>
      </c>
      <c r="O19" s="56"/>
      <c r="P19" s="1"/>
      <c r="Q19" s="105"/>
      <c r="R19" s="1"/>
      <c r="S19" s="1"/>
    </row>
    <row r="20" spans="1:19" x14ac:dyDescent="0.2">
      <c r="A20" s="4"/>
      <c r="B20" s="78" t="s">
        <v>136</v>
      </c>
      <c r="C20" s="188">
        <f>C7+C8</f>
        <v>102134</v>
      </c>
      <c r="D20" s="189" t="s">
        <v>140</v>
      </c>
      <c r="E20" s="188">
        <f>E7+E8</f>
        <v>109220</v>
      </c>
      <c r="F20" s="189" t="s">
        <v>140</v>
      </c>
      <c r="G20" s="205">
        <f t="shared" si="3"/>
        <v>6.9379442692932827</v>
      </c>
      <c r="H20" s="188">
        <f>H7+H8</f>
        <v>76447</v>
      </c>
      <c r="I20" s="188">
        <f>I7+I8</f>
        <v>81352</v>
      </c>
      <c r="J20" s="205">
        <f t="shared" si="4"/>
        <v>6.4162099232147654</v>
      </c>
      <c r="K20" s="191">
        <f t="shared" si="5"/>
        <v>74.849707247341726</v>
      </c>
      <c r="L20" s="205">
        <f t="shared" si="1"/>
        <v>74.484526643471895</v>
      </c>
      <c r="M20" s="188">
        <f>M7+M8</f>
        <v>49684</v>
      </c>
      <c r="N20" s="188">
        <f>SUM(N9:N19)</f>
        <v>48472</v>
      </c>
      <c r="O20" s="56"/>
      <c r="P20" s="49"/>
      <c r="Q20" s="49"/>
      <c r="R20" s="49"/>
      <c r="S20" s="49"/>
    </row>
    <row r="21" spans="1:19" ht="12.95" customHeigh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P21" s="1"/>
      <c r="Q21" s="1"/>
      <c r="R21" s="1"/>
      <c r="S21" s="1"/>
    </row>
    <row r="22" spans="1:19" ht="15.95" customHeight="1" x14ac:dyDescent="0.25">
      <c r="B22" s="27"/>
      <c r="C22" s="1"/>
      <c r="D22" s="1"/>
      <c r="E22" s="48"/>
      <c r="F22" s="1"/>
      <c r="G22" s="32"/>
      <c r="H22" s="1"/>
      <c r="I22" s="48"/>
      <c r="J22" s="1"/>
      <c r="K22" s="1"/>
      <c r="L22" s="1"/>
      <c r="M22" s="1"/>
      <c r="N22" s="48"/>
      <c r="O22" s="1"/>
      <c r="P22" s="1"/>
      <c r="Q22" s="1"/>
      <c r="R22" s="1"/>
      <c r="S22" s="1"/>
    </row>
    <row r="23" spans="1:19" ht="15.95" customHeight="1" x14ac:dyDescent="0.25">
      <c r="B23" s="27"/>
      <c r="C23" s="1"/>
      <c r="D23" s="1"/>
      <c r="E23" s="48"/>
      <c r="F23" s="1"/>
      <c r="G23" s="32"/>
      <c r="H23" s="1"/>
      <c r="I23" s="48"/>
      <c r="J23" s="1"/>
      <c r="K23" s="1"/>
      <c r="L23" s="1"/>
      <c r="M23" s="1"/>
      <c r="N23" s="48"/>
      <c r="O23" s="1"/>
      <c r="P23" s="1"/>
      <c r="Q23" s="1"/>
      <c r="R23" s="1"/>
      <c r="S23" s="1"/>
    </row>
    <row r="24" spans="1:19" ht="15.95" customHeight="1" x14ac:dyDescent="0.25">
      <c r="B24" s="27"/>
      <c r="C24" s="1"/>
      <c r="D24" s="1"/>
      <c r="E24" s="48"/>
      <c r="F24" s="1"/>
      <c r="G24" s="32"/>
      <c r="H24" s="1"/>
      <c r="I24" s="48"/>
      <c r="J24" s="1"/>
      <c r="K24" s="1"/>
      <c r="L24" s="1"/>
      <c r="M24" s="1"/>
      <c r="N24" s="48"/>
      <c r="O24" s="1"/>
      <c r="P24" s="1"/>
      <c r="Q24" s="1"/>
    </row>
    <row r="25" spans="1:19" ht="15.95" customHeight="1" x14ac:dyDescent="0.25">
      <c r="B25" s="27"/>
      <c r="C25" s="1"/>
      <c r="D25" s="1"/>
      <c r="E25" s="48"/>
      <c r="F25" s="1"/>
      <c r="G25" s="32"/>
      <c r="H25" s="1"/>
      <c r="I25" s="48"/>
      <c r="J25" s="1"/>
      <c r="K25" s="1"/>
      <c r="L25" s="1"/>
      <c r="M25" s="1"/>
      <c r="N25" s="48"/>
      <c r="O25" s="1"/>
      <c r="P25" s="1"/>
      <c r="Q25" s="1"/>
    </row>
    <row r="26" spans="1:19" ht="15.95" customHeight="1" x14ac:dyDescent="0.25">
      <c r="B26" s="27"/>
      <c r="C26" s="1"/>
      <c r="D26" s="1"/>
      <c r="E26" s="48"/>
      <c r="F26" s="1"/>
      <c r="G26" s="32"/>
      <c r="H26" s="1"/>
      <c r="I26" s="48"/>
      <c r="J26" s="1"/>
      <c r="K26" s="1"/>
      <c r="L26" s="1"/>
      <c r="M26" s="1"/>
      <c r="N26" s="48"/>
      <c r="O26" s="1"/>
      <c r="P26" s="1"/>
      <c r="Q26" s="1"/>
    </row>
    <row r="27" spans="1:19" ht="15.95" customHeight="1" x14ac:dyDescent="0.25">
      <c r="B27" s="27"/>
      <c r="C27" s="1"/>
      <c r="D27" s="1"/>
      <c r="E27" s="49"/>
      <c r="F27" s="1"/>
      <c r="G27" s="32"/>
      <c r="H27" s="1"/>
      <c r="I27" s="49"/>
      <c r="J27" s="1"/>
      <c r="K27" s="1"/>
      <c r="L27" s="1"/>
      <c r="M27" s="1"/>
      <c r="N27" s="49"/>
      <c r="O27" s="1"/>
      <c r="P27" s="1"/>
      <c r="Q27" s="1"/>
    </row>
    <row r="28" spans="1:19" ht="15.95" customHeight="1" x14ac:dyDescent="0.25">
      <c r="B28" s="27"/>
      <c r="C28" s="1"/>
      <c r="D28" s="1"/>
      <c r="E28" s="49"/>
      <c r="F28" s="1"/>
      <c r="G28" s="32"/>
      <c r="H28" s="1"/>
      <c r="I28" s="49"/>
      <c r="J28" s="1"/>
      <c r="K28" s="1"/>
      <c r="L28" s="1"/>
      <c r="M28" s="1"/>
      <c r="N28" s="49"/>
      <c r="O28" s="1"/>
      <c r="P28" s="1"/>
      <c r="Q28" s="1"/>
    </row>
    <row r="29" spans="1:19" ht="12.95" customHeight="1" x14ac:dyDescent="0.2">
      <c r="B29" s="1"/>
      <c r="C29" s="1"/>
      <c r="D29" s="1"/>
      <c r="E29" s="1"/>
      <c r="F29" s="1"/>
      <c r="G29" s="32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9" ht="12.95" customHeight="1" x14ac:dyDescent="0.2">
      <c r="B30" s="1"/>
      <c r="C30" s="1"/>
      <c r="D30" s="1"/>
      <c r="E30" s="1"/>
      <c r="F30" s="1"/>
      <c r="G30" s="32"/>
      <c r="H30" s="1"/>
      <c r="I30" s="1"/>
      <c r="J30" s="1"/>
      <c r="K30" s="1"/>
      <c r="L30" s="1"/>
      <c r="M30" s="1"/>
      <c r="N30" s="1"/>
      <c r="O30" s="1"/>
      <c r="P30" s="1"/>
      <c r="Q30" s="1"/>
    </row>
  </sheetData>
  <mergeCells count="8">
    <mergeCell ref="M1:N1"/>
    <mergeCell ref="A2:N2"/>
    <mergeCell ref="A4:A5"/>
    <mergeCell ref="B4:B5"/>
    <mergeCell ref="C4:G4"/>
    <mergeCell ref="H4:J4"/>
    <mergeCell ref="K4:L4"/>
    <mergeCell ref="M4:N4"/>
  </mergeCells>
  <pageMargins left="0.31496062992125984" right="0.31496062992125984" top="0.35433070866141736" bottom="0.35433070866141736" header="0.31496062992125984" footer="0.31496062992125984"/>
  <pageSetup paperSize="9" scale="9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workbookViewId="0"/>
  </sheetViews>
  <sheetFormatPr defaultRowHeight="12.75" x14ac:dyDescent="0.2"/>
  <cols>
    <col min="1" max="1" width="3.140625" customWidth="1"/>
    <col min="2" max="2" width="57.42578125" customWidth="1"/>
    <col min="4" max="4" width="6.85546875" customWidth="1"/>
    <col min="6" max="6" width="7" customWidth="1"/>
    <col min="7" max="7" width="8.85546875" customWidth="1"/>
    <col min="8" max="9" width="9" customWidth="1"/>
    <col min="10" max="10" width="7.5703125" customWidth="1"/>
    <col min="11" max="12" width="8.42578125" customWidth="1"/>
    <col min="13" max="13" width="8.7109375" customWidth="1"/>
    <col min="14" max="14" width="8.140625" customWidth="1"/>
    <col min="15" max="16" width="7" customWidth="1"/>
    <col min="17" max="17" width="8.5703125" customWidth="1"/>
    <col min="18" max="18" width="7.85546875" customWidth="1"/>
    <col min="19" max="19" width="6" customWidth="1"/>
    <col min="20" max="20" width="5.85546875" customWidth="1"/>
    <col min="21" max="34" width="7" customWidth="1"/>
    <col min="35" max="36" width="6.7109375" customWidth="1"/>
    <col min="37" max="37" width="6.140625" customWidth="1"/>
    <col min="38" max="38" width="13.85546875" customWidth="1"/>
  </cols>
  <sheetData>
    <row r="1" spans="1:39" ht="14.45" customHeight="1" x14ac:dyDescent="0.2">
      <c r="A1" s="35"/>
      <c r="M1" s="320" t="s">
        <v>223</v>
      </c>
      <c r="N1" s="320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L1" s="1"/>
      <c r="AM1" s="1"/>
    </row>
    <row r="2" spans="1:39" ht="18.95" customHeight="1" x14ac:dyDescent="0.2">
      <c r="A2" s="327" t="s">
        <v>205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L2" s="1"/>
      <c r="AM2" s="1"/>
    </row>
    <row r="3" spans="1:39" ht="5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41"/>
      <c r="AI3" s="41"/>
      <c r="AJ3" s="41"/>
      <c r="AL3" s="1"/>
      <c r="AM3" s="1"/>
    </row>
    <row r="4" spans="1:39" ht="49.9" customHeight="1" x14ac:dyDescent="0.2">
      <c r="A4" s="329" t="s">
        <v>1</v>
      </c>
      <c r="B4" s="331" t="s">
        <v>206</v>
      </c>
      <c r="C4" s="251" t="s">
        <v>137</v>
      </c>
      <c r="D4" s="251"/>
      <c r="E4" s="251"/>
      <c r="F4" s="251"/>
      <c r="G4" s="251"/>
      <c r="H4" s="273" t="s">
        <v>169</v>
      </c>
      <c r="I4" s="274"/>
      <c r="J4" s="275"/>
      <c r="K4" s="258" t="s">
        <v>145</v>
      </c>
      <c r="L4" s="258"/>
      <c r="M4" s="258" t="s">
        <v>224</v>
      </c>
      <c r="N4" s="258"/>
      <c r="O4" s="270" t="s">
        <v>225</v>
      </c>
      <c r="P4" s="271"/>
      <c r="Q4" s="270" t="s">
        <v>226</v>
      </c>
      <c r="R4" s="271"/>
      <c r="S4" s="270" t="s">
        <v>227</v>
      </c>
      <c r="T4" s="271"/>
      <c r="U4" s="270" t="s">
        <v>228</v>
      </c>
      <c r="V4" s="271"/>
      <c r="W4" s="270" t="s">
        <v>229</v>
      </c>
      <c r="X4" s="271"/>
      <c r="Y4" s="270" t="s">
        <v>230</v>
      </c>
      <c r="Z4" s="271"/>
      <c r="AA4" s="270" t="s">
        <v>231</v>
      </c>
      <c r="AB4" s="271"/>
      <c r="AC4" s="270" t="s">
        <v>232</v>
      </c>
      <c r="AD4" s="271"/>
      <c r="AE4" s="270" t="s">
        <v>233</v>
      </c>
      <c r="AF4" s="271"/>
      <c r="AG4" s="270" t="s">
        <v>234</v>
      </c>
      <c r="AH4" s="271"/>
      <c r="AI4" s="270" t="s">
        <v>235</v>
      </c>
      <c r="AJ4" s="271"/>
      <c r="AK4" s="56"/>
      <c r="AL4" s="1"/>
      <c r="AM4" s="1"/>
    </row>
    <row r="5" spans="1:39" ht="35.450000000000003" customHeight="1" x14ac:dyDescent="0.2">
      <c r="A5" s="330"/>
      <c r="B5" s="332"/>
      <c r="C5" s="79">
        <v>2017</v>
      </c>
      <c r="D5" s="13" t="s">
        <v>139</v>
      </c>
      <c r="E5" s="8">
        <v>2018</v>
      </c>
      <c r="F5" s="13" t="s">
        <v>139</v>
      </c>
      <c r="G5" s="84" t="s">
        <v>142</v>
      </c>
      <c r="H5" s="8">
        <v>2017</v>
      </c>
      <c r="I5" s="8">
        <v>2018</v>
      </c>
      <c r="J5" s="84" t="s">
        <v>142</v>
      </c>
      <c r="K5" s="8">
        <v>2017</v>
      </c>
      <c r="L5" s="8">
        <v>2018</v>
      </c>
      <c r="M5" s="8">
        <v>2017</v>
      </c>
      <c r="N5" s="8">
        <v>2018</v>
      </c>
      <c r="O5" s="4">
        <v>2017</v>
      </c>
      <c r="P5" s="4">
        <v>2018</v>
      </c>
      <c r="Q5" s="4">
        <v>2017</v>
      </c>
      <c r="R5" s="4">
        <v>2018</v>
      </c>
      <c r="S5" s="4">
        <v>2017</v>
      </c>
      <c r="T5" s="4">
        <v>2018</v>
      </c>
      <c r="U5" s="4">
        <v>2017</v>
      </c>
      <c r="V5" s="4">
        <v>2018</v>
      </c>
      <c r="W5" s="4">
        <v>2017</v>
      </c>
      <c r="X5" s="4">
        <v>2018</v>
      </c>
      <c r="Y5" s="4">
        <v>2017</v>
      </c>
      <c r="Z5" s="4">
        <v>2018</v>
      </c>
      <c r="AA5" s="4">
        <v>2017</v>
      </c>
      <c r="AB5" s="4">
        <v>2018</v>
      </c>
      <c r="AC5" s="4">
        <v>2017</v>
      </c>
      <c r="AD5" s="4">
        <v>2018</v>
      </c>
      <c r="AE5" s="4">
        <v>2017</v>
      </c>
      <c r="AF5" s="4">
        <v>2018</v>
      </c>
      <c r="AG5" s="4">
        <v>2017</v>
      </c>
      <c r="AH5" s="4">
        <v>2018</v>
      </c>
      <c r="AI5" s="4">
        <v>2017</v>
      </c>
      <c r="AJ5" s="4">
        <v>2018</v>
      </c>
      <c r="AK5" s="28"/>
      <c r="AL5" s="1"/>
      <c r="AM5" s="1"/>
    </row>
    <row r="6" spans="1:39" x14ac:dyDescent="0.2">
      <c r="A6" s="4" t="s">
        <v>2</v>
      </c>
      <c r="B6" s="4" t="s">
        <v>4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4">
        <v>13</v>
      </c>
      <c r="P6" s="4">
        <v>14</v>
      </c>
      <c r="Q6" s="4">
        <v>15</v>
      </c>
      <c r="R6" s="4">
        <v>16</v>
      </c>
      <c r="S6" s="4">
        <v>17</v>
      </c>
      <c r="T6" s="4">
        <v>18</v>
      </c>
      <c r="U6" s="4">
        <v>19</v>
      </c>
      <c r="V6" s="4">
        <v>20</v>
      </c>
      <c r="W6" s="4">
        <v>21</v>
      </c>
      <c r="X6" s="4">
        <v>22</v>
      </c>
      <c r="Y6" s="4">
        <v>23</v>
      </c>
      <c r="Z6" s="4">
        <v>24</v>
      </c>
      <c r="AA6" s="4">
        <v>25</v>
      </c>
      <c r="AB6" s="4">
        <v>26</v>
      </c>
      <c r="AC6" s="4">
        <v>27</v>
      </c>
      <c r="AD6" s="4">
        <v>28</v>
      </c>
      <c r="AE6" s="4">
        <v>29</v>
      </c>
      <c r="AF6" s="4">
        <v>30</v>
      </c>
      <c r="AG6" s="4">
        <v>31</v>
      </c>
      <c r="AH6" s="4">
        <v>32</v>
      </c>
      <c r="AI6" s="4">
        <v>33</v>
      </c>
      <c r="AJ6" s="4">
        <v>34</v>
      </c>
      <c r="AK6" s="109"/>
      <c r="AL6" s="19"/>
      <c r="AM6" s="19"/>
    </row>
    <row r="7" spans="1:39" ht="18.95" customHeight="1" x14ac:dyDescent="0.2">
      <c r="A7" s="4">
        <v>1</v>
      </c>
      <c r="B7" s="108" t="s">
        <v>207</v>
      </c>
      <c r="C7" s="100">
        <v>17890</v>
      </c>
      <c r="D7" s="73">
        <f t="shared" ref="D7:D22" si="0">(C7*100/C$23)</f>
        <v>2.379818500594622</v>
      </c>
      <c r="E7" s="96">
        <v>14469</v>
      </c>
      <c r="F7" s="73">
        <f t="shared" ref="F7:F22" si="1">(E7*100/E$23)</f>
        <v>1.8078385902132572</v>
      </c>
      <c r="G7" s="206">
        <f t="shared" ref="G7:G23" si="2">IF(C7&lt;&gt;0,E7/C7*100-100,0)</f>
        <v>-19.122414756847405</v>
      </c>
      <c r="H7" s="100">
        <v>16984</v>
      </c>
      <c r="I7" s="100">
        <v>13638</v>
      </c>
      <c r="J7" s="206">
        <f t="shared" ref="J7:J23" si="3">IF(H7&lt;&gt;0,I7/H7*100-100,0)</f>
        <v>-19.700894959962326</v>
      </c>
      <c r="K7" s="103">
        <f t="shared" ref="K7:K23" si="4">IF(C7&lt;&gt;0,H7/C7*100,0)</f>
        <v>94.935718278367801</v>
      </c>
      <c r="L7" s="73">
        <f t="shared" ref="L7:L23" si="5">IF(E7&lt;&gt;0,I7/E7*100,0)</f>
        <v>94.256686709516899</v>
      </c>
      <c r="M7" s="22">
        <v>8853</v>
      </c>
      <c r="N7" s="96">
        <v>6352</v>
      </c>
      <c r="O7" s="22">
        <v>10</v>
      </c>
      <c r="P7" s="96">
        <v>17</v>
      </c>
      <c r="Q7" s="22">
        <v>8327</v>
      </c>
      <c r="R7" s="96">
        <v>6022</v>
      </c>
      <c r="S7" s="22">
        <v>0</v>
      </c>
      <c r="T7" s="96"/>
      <c r="U7" s="22">
        <v>0</v>
      </c>
      <c r="V7" s="96"/>
      <c r="W7" s="22">
        <v>0</v>
      </c>
      <c r="X7" s="96"/>
      <c r="Y7" s="22">
        <v>410</v>
      </c>
      <c r="Z7" s="96">
        <v>248</v>
      </c>
      <c r="AA7" s="22"/>
      <c r="AB7" s="96"/>
      <c r="AC7" s="22">
        <v>0</v>
      </c>
      <c r="AD7" s="96"/>
      <c r="AE7" s="21">
        <v>106</v>
      </c>
      <c r="AF7" s="96">
        <v>62</v>
      </c>
      <c r="AG7" s="21">
        <v>0</v>
      </c>
      <c r="AH7" s="96"/>
      <c r="AI7" s="22"/>
      <c r="AJ7" s="96">
        <v>3</v>
      </c>
      <c r="AK7" s="28"/>
      <c r="AL7" s="110"/>
      <c r="AM7" s="1"/>
    </row>
    <row r="8" spans="1:39" ht="18.95" customHeight="1" x14ac:dyDescent="0.2">
      <c r="A8" s="4">
        <v>2</v>
      </c>
      <c r="B8" s="108" t="s">
        <v>208</v>
      </c>
      <c r="C8" s="100">
        <v>15377</v>
      </c>
      <c r="D8" s="73">
        <f t="shared" si="0"/>
        <v>2.0455264999241756</v>
      </c>
      <c r="E8" s="96">
        <v>21207</v>
      </c>
      <c r="F8" s="73">
        <f t="shared" si="1"/>
        <v>2.6497223707687154</v>
      </c>
      <c r="G8" s="206">
        <f t="shared" si="2"/>
        <v>37.913767314820831</v>
      </c>
      <c r="H8" s="100">
        <v>14573</v>
      </c>
      <c r="I8" s="100">
        <v>19871</v>
      </c>
      <c r="J8" s="206">
        <f t="shared" si="3"/>
        <v>36.35490290262814</v>
      </c>
      <c r="K8" s="103">
        <f t="shared" si="4"/>
        <v>94.771411848865185</v>
      </c>
      <c r="L8" s="73">
        <f t="shared" si="5"/>
        <v>93.700193332390242</v>
      </c>
      <c r="M8" s="22">
        <v>6505</v>
      </c>
      <c r="N8" s="96">
        <v>8248</v>
      </c>
      <c r="O8" s="22">
        <v>2</v>
      </c>
      <c r="P8" s="96">
        <v>36</v>
      </c>
      <c r="Q8" s="22">
        <v>6246</v>
      </c>
      <c r="R8" s="96">
        <v>7998</v>
      </c>
      <c r="S8" s="22">
        <v>0</v>
      </c>
      <c r="T8" s="96"/>
      <c r="U8" s="22">
        <v>0</v>
      </c>
      <c r="V8" s="96"/>
      <c r="W8" s="22">
        <v>0</v>
      </c>
      <c r="X8" s="96"/>
      <c r="Y8" s="22">
        <v>4</v>
      </c>
      <c r="Z8" s="96">
        <v>4</v>
      </c>
      <c r="AA8" s="22"/>
      <c r="AB8" s="96"/>
      <c r="AC8" s="22">
        <v>5</v>
      </c>
      <c r="AD8" s="96">
        <v>5</v>
      </c>
      <c r="AE8" s="21">
        <v>248</v>
      </c>
      <c r="AF8" s="96">
        <v>202</v>
      </c>
      <c r="AG8" s="21">
        <v>0</v>
      </c>
      <c r="AH8" s="96"/>
      <c r="AI8" s="22"/>
      <c r="AJ8" s="96">
        <v>3</v>
      </c>
      <c r="AK8" s="28"/>
      <c r="AL8" s="110"/>
      <c r="AM8" s="1"/>
    </row>
    <row r="9" spans="1:39" ht="29.45" customHeight="1" x14ac:dyDescent="0.2">
      <c r="A9" s="4">
        <v>3</v>
      </c>
      <c r="B9" s="108" t="s">
        <v>209</v>
      </c>
      <c r="C9" s="100">
        <v>18846</v>
      </c>
      <c r="D9" s="73">
        <f t="shared" si="0"/>
        <v>2.5069904674234906</v>
      </c>
      <c r="E9" s="96">
        <v>22661</v>
      </c>
      <c r="F9" s="73">
        <f t="shared" si="1"/>
        <v>2.8313933438954053</v>
      </c>
      <c r="G9" s="206">
        <f t="shared" si="2"/>
        <v>20.243022392019512</v>
      </c>
      <c r="H9" s="100">
        <v>17369</v>
      </c>
      <c r="I9" s="100">
        <v>21186</v>
      </c>
      <c r="J9" s="206">
        <f t="shared" si="3"/>
        <v>21.975934135528803</v>
      </c>
      <c r="K9" s="103">
        <f t="shared" si="4"/>
        <v>92.162793165658499</v>
      </c>
      <c r="L9" s="73">
        <f t="shared" si="5"/>
        <v>93.491019813776973</v>
      </c>
      <c r="M9" s="22">
        <v>12252</v>
      </c>
      <c r="N9" s="96">
        <v>14556</v>
      </c>
      <c r="O9" s="22">
        <v>30</v>
      </c>
      <c r="P9" s="96">
        <v>25</v>
      </c>
      <c r="Q9" s="22">
        <v>12221</v>
      </c>
      <c r="R9" s="96">
        <v>14530</v>
      </c>
      <c r="S9" s="22">
        <v>0</v>
      </c>
      <c r="T9" s="96"/>
      <c r="U9" s="22">
        <v>0</v>
      </c>
      <c r="V9" s="96">
        <v>1</v>
      </c>
      <c r="W9" s="22">
        <v>1</v>
      </c>
      <c r="X9" s="96"/>
      <c r="Y9" s="22">
        <v>0</v>
      </c>
      <c r="Z9" s="96"/>
      <c r="AA9" s="22"/>
      <c r="AB9" s="96"/>
      <c r="AC9" s="22">
        <v>0</v>
      </c>
      <c r="AD9" s="96"/>
      <c r="AE9" s="21">
        <v>0</v>
      </c>
      <c r="AF9" s="96"/>
      <c r="AG9" s="21">
        <v>0</v>
      </c>
      <c r="AH9" s="96"/>
      <c r="AI9" s="22"/>
      <c r="AJ9" s="96"/>
      <c r="AK9" s="28"/>
      <c r="AL9" s="110"/>
      <c r="AM9" s="1"/>
    </row>
    <row r="10" spans="1:39" ht="29.45" customHeight="1" x14ac:dyDescent="0.2">
      <c r="A10" s="4">
        <v>4</v>
      </c>
      <c r="B10" s="108" t="s">
        <v>210</v>
      </c>
      <c r="C10" s="100"/>
      <c r="D10" s="73">
        <f t="shared" si="0"/>
        <v>0</v>
      </c>
      <c r="E10" s="96">
        <v>1</v>
      </c>
      <c r="F10" s="73">
        <f t="shared" si="1"/>
        <v>1.2494564864284037E-4</v>
      </c>
      <c r="G10" s="206">
        <f t="shared" si="2"/>
        <v>0</v>
      </c>
      <c r="H10" s="100">
        <v>0</v>
      </c>
      <c r="I10" s="100">
        <v>1</v>
      </c>
      <c r="J10" s="206">
        <f t="shared" si="3"/>
        <v>0</v>
      </c>
      <c r="K10" s="103">
        <f t="shared" si="4"/>
        <v>0</v>
      </c>
      <c r="L10" s="73">
        <f t="shared" si="5"/>
        <v>100</v>
      </c>
      <c r="M10" s="22"/>
      <c r="N10" s="96"/>
      <c r="O10" s="22"/>
      <c r="P10" s="96"/>
      <c r="Q10" s="22"/>
      <c r="R10" s="96"/>
      <c r="S10" s="22"/>
      <c r="T10" s="96"/>
      <c r="U10" s="22"/>
      <c r="V10" s="96"/>
      <c r="W10" s="22"/>
      <c r="X10" s="96"/>
      <c r="Y10" s="22"/>
      <c r="Z10" s="96"/>
      <c r="AA10" s="22"/>
      <c r="AB10" s="96"/>
      <c r="AC10" s="22"/>
      <c r="AD10" s="96"/>
      <c r="AE10" s="21"/>
      <c r="AF10" s="96"/>
      <c r="AG10" s="21"/>
      <c r="AH10" s="96"/>
      <c r="AI10" s="22"/>
      <c r="AJ10" s="96"/>
      <c r="AK10" s="28"/>
      <c r="AL10" s="110"/>
      <c r="AM10" s="1"/>
    </row>
    <row r="11" spans="1:39" ht="18.95" customHeight="1" x14ac:dyDescent="0.2">
      <c r="A11" s="4">
        <v>5</v>
      </c>
      <c r="B11" s="108" t="s">
        <v>211</v>
      </c>
      <c r="C11" s="100">
        <v>568</v>
      </c>
      <c r="D11" s="73">
        <f t="shared" si="0"/>
        <v>7.5558239705854971E-2</v>
      </c>
      <c r="E11" s="96">
        <v>496</v>
      </c>
      <c r="F11" s="73">
        <f t="shared" si="1"/>
        <v>6.1973041726848824E-2</v>
      </c>
      <c r="G11" s="206">
        <f t="shared" si="2"/>
        <v>-12.676056338028175</v>
      </c>
      <c r="H11" s="100">
        <v>546</v>
      </c>
      <c r="I11" s="100">
        <v>477</v>
      </c>
      <c r="J11" s="206">
        <f t="shared" si="3"/>
        <v>-12.637362637362642</v>
      </c>
      <c r="K11" s="103">
        <f t="shared" si="4"/>
        <v>96.126760563380287</v>
      </c>
      <c r="L11" s="73">
        <f t="shared" si="5"/>
        <v>96.16935483870968</v>
      </c>
      <c r="M11" s="22">
        <v>271</v>
      </c>
      <c r="N11" s="96">
        <v>224</v>
      </c>
      <c r="O11" s="22">
        <v>0</v>
      </c>
      <c r="P11" s="96"/>
      <c r="Q11" s="22">
        <v>271</v>
      </c>
      <c r="R11" s="96">
        <v>224</v>
      </c>
      <c r="S11" s="22">
        <v>0</v>
      </c>
      <c r="T11" s="96"/>
      <c r="U11" s="22">
        <v>0</v>
      </c>
      <c r="V11" s="96"/>
      <c r="W11" s="22">
        <v>0</v>
      </c>
      <c r="X11" s="96"/>
      <c r="Y11" s="22">
        <v>0</v>
      </c>
      <c r="Z11" s="96"/>
      <c r="AA11" s="22"/>
      <c r="AB11" s="96"/>
      <c r="AC11" s="22">
        <v>0</v>
      </c>
      <c r="AD11" s="96"/>
      <c r="AE11" s="21">
        <v>0</v>
      </c>
      <c r="AF11" s="96"/>
      <c r="AG11" s="21">
        <v>0</v>
      </c>
      <c r="AH11" s="96"/>
      <c r="AI11" s="22"/>
      <c r="AJ11" s="96"/>
      <c r="AK11" s="28"/>
      <c r="AL11" s="110"/>
      <c r="AM11" s="1"/>
    </row>
    <row r="12" spans="1:39" ht="20.45" customHeight="1" x14ac:dyDescent="0.2">
      <c r="A12" s="4">
        <v>6</v>
      </c>
      <c r="B12" s="108" t="s">
        <v>212</v>
      </c>
      <c r="C12" s="100">
        <v>306134</v>
      </c>
      <c r="D12" s="73">
        <f t="shared" si="0"/>
        <v>40.72349675019754</v>
      </c>
      <c r="E12" s="96">
        <v>298788</v>
      </c>
      <c r="F12" s="73">
        <f t="shared" si="1"/>
        <v>37.332260466696987</v>
      </c>
      <c r="G12" s="206">
        <f t="shared" si="2"/>
        <v>-2.3996027883214595</v>
      </c>
      <c r="H12" s="100">
        <v>283228</v>
      </c>
      <c r="I12" s="100">
        <v>274386</v>
      </c>
      <c r="J12" s="206">
        <f t="shared" si="3"/>
        <v>-3.1218664821274729</v>
      </c>
      <c r="K12" s="103">
        <f t="shared" si="4"/>
        <v>92.517655667126164</v>
      </c>
      <c r="L12" s="73">
        <f t="shared" si="5"/>
        <v>91.833005341579991</v>
      </c>
      <c r="M12" s="22">
        <v>193638</v>
      </c>
      <c r="N12" s="96">
        <v>179799</v>
      </c>
      <c r="O12" s="22">
        <v>24</v>
      </c>
      <c r="P12" s="96">
        <v>53</v>
      </c>
      <c r="Q12" s="22">
        <v>191508</v>
      </c>
      <c r="R12" s="96">
        <v>177411</v>
      </c>
      <c r="S12" s="22">
        <v>0</v>
      </c>
      <c r="T12" s="96">
        <v>2</v>
      </c>
      <c r="U12" s="22">
        <v>0</v>
      </c>
      <c r="V12" s="96"/>
      <c r="W12" s="22">
        <v>1663</v>
      </c>
      <c r="X12" s="96">
        <v>1866</v>
      </c>
      <c r="Y12" s="22">
        <v>244</v>
      </c>
      <c r="Z12" s="96">
        <v>163</v>
      </c>
      <c r="AA12" s="22"/>
      <c r="AB12" s="96"/>
      <c r="AC12" s="22">
        <v>0</v>
      </c>
      <c r="AD12" s="96">
        <v>1</v>
      </c>
      <c r="AE12" s="21">
        <v>199</v>
      </c>
      <c r="AF12" s="96">
        <v>302</v>
      </c>
      <c r="AG12" s="21">
        <v>0</v>
      </c>
      <c r="AH12" s="96"/>
      <c r="AI12" s="22"/>
      <c r="AJ12" s="96">
        <v>1</v>
      </c>
      <c r="AK12" s="28"/>
      <c r="AL12" s="110"/>
      <c r="AM12" s="1"/>
    </row>
    <row r="13" spans="1:39" ht="27.2" customHeight="1" x14ac:dyDescent="0.2">
      <c r="A13" s="4">
        <v>7</v>
      </c>
      <c r="B13" s="108" t="s">
        <v>213</v>
      </c>
      <c r="C13" s="100">
        <v>1804</v>
      </c>
      <c r="D13" s="73">
        <f t="shared" si="0"/>
        <v>0.23997722610803232</v>
      </c>
      <c r="E13" s="96">
        <v>1642</v>
      </c>
      <c r="F13" s="73">
        <f t="shared" si="1"/>
        <v>0.20516075507154388</v>
      </c>
      <c r="G13" s="206">
        <f t="shared" si="2"/>
        <v>-8.9800443458980084</v>
      </c>
      <c r="H13" s="100">
        <v>1722</v>
      </c>
      <c r="I13" s="100">
        <v>1554</v>
      </c>
      <c r="J13" s="206">
        <f t="shared" si="3"/>
        <v>-9.7560975609756042</v>
      </c>
      <c r="K13" s="103">
        <f t="shared" si="4"/>
        <v>95.454545454545453</v>
      </c>
      <c r="L13" s="73">
        <f t="shared" si="5"/>
        <v>94.640682095006085</v>
      </c>
      <c r="M13" s="22">
        <v>658</v>
      </c>
      <c r="N13" s="96">
        <v>517</v>
      </c>
      <c r="O13" s="22">
        <v>16</v>
      </c>
      <c r="P13" s="96">
        <v>15</v>
      </c>
      <c r="Q13" s="22">
        <v>642</v>
      </c>
      <c r="R13" s="96">
        <v>502</v>
      </c>
      <c r="S13" s="22">
        <v>0</v>
      </c>
      <c r="T13" s="96"/>
      <c r="U13" s="22">
        <v>0</v>
      </c>
      <c r="V13" s="96"/>
      <c r="W13" s="22">
        <v>0</v>
      </c>
      <c r="X13" s="96"/>
      <c r="Y13" s="22">
        <v>0</v>
      </c>
      <c r="Z13" s="96"/>
      <c r="AA13" s="22"/>
      <c r="AB13" s="96"/>
      <c r="AC13" s="22">
        <v>0</v>
      </c>
      <c r="AD13" s="96"/>
      <c r="AE13" s="21">
        <v>0</v>
      </c>
      <c r="AF13" s="96"/>
      <c r="AG13" s="21">
        <v>0</v>
      </c>
      <c r="AH13" s="96"/>
      <c r="AI13" s="22"/>
      <c r="AJ13" s="96"/>
      <c r="AK13" s="28"/>
      <c r="AL13" s="110"/>
      <c r="AM13" s="1"/>
    </row>
    <row r="14" spans="1:39" ht="27.2" customHeight="1" x14ac:dyDescent="0.2">
      <c r="A14" s="4">
        <v>8</v>
      </c>
      <c r="B14" s="108" t="s">
        <v>214</v>
      </c>
      <c r="C14" s="100">
        <v>56943</v>
      </c>
      <c r="D14" s="73">
        <f t="shared" si="0"/>
        <v>7.5748465555818649</v>
      </c>
      <c r="E14" s="96">
        <v>68978</v>
      </c>
      <c r="F14" s="73">
        <f t="shared" si="1"/>
        <v>8.6185009520858422</v>
      </c>
      <c r="G14" s="206">
        <f t="shared" si="2"/>
        <v>21.135170257977265</v>
      </c>
      <c r="H14" s="100">
        <v>52338</v>
      </c>
      <c r="I14" s="100">
        <v>64129</v>
      </c>
      <c r="J14" s="206">
        <f t="shared" si="3"/>
        <v>22.528564331843029</v>
      </c>
      <c r="K14" s="103">
        <f t="shared" si="4"/>
        <v>91.912965597176125</v>
      </c>
      <c r="L14" s="73">
        <f t="shared" si="5"/>
        <v>92.970222389747462</v>
      </c>
      <c r="M14" s="22">
        <v>21507</v>
      </c>
      <c r="N14" s="96">
        <v>24316</v>
      </c>
      <c r="O14" s="22">
        <v>844</v>
      </c>
      <c r="P14" s="96">
        <v>841</v>
      </c>
      <c r="Q14" s="22">
        <v>20663</v>
      </c>
      <c r="R14" s="96">
        <v>23472</v>
      </c>
      <c r="S14" s="22">
        <v>0</v>
      </c>
      <c r="T14" s="96"/>
      <c r="U14" s="22">
        <v>0</v>
      </c>
      <c r="V14" s="96">
        <v>1</v>
      </c>
      <c r="W14" s="22">
        <v>0</v>
      </c>
      <c r="X14" s="96"/>
      <c r="Y14" s="22">
        <v>0</v>
      </c>
      <c r="Z14" s="96">
        <v>1</v>
      </c>
      <c r="AA14" s="22"/>
      <c r="AB14" s="96"/>
      <c r="AC14" s="22">
        <v>0</v>
      </c>
      <c r="AD14" s="96"/>
      <c r="AE14" s="21">
        <v>0</v>
      </c>
      <c r="AF14" s="96"/>
      <c r="AG14" s="21">
        <v>0</v>
      </c>
      <c r="AH14" s="96"/>
      <c r="AI14" s="22"/>
      <c r="AJ14" s="96">
        <v>1</v>
      </c>
      <c r="AK14" s="28"/>
      <c r="AL14" s="110"/>
      <c r="AM14" s="1"/>
    </row>
    <row r="15" spans="1:39" ht="17.45" customHeight="1" x14ac:dyDescent="0.2">
      <c r="A15" s="4">
        <v>9</v>
      </c>
      <c r="B15" s="108" t="s">
        <v>215</v>
      </c>
      <c r="C15" s="100">
        <v>8</v>
      </c>
      <c r="D15" s="73">
        <f t="shared" si="0"/>
        <v>1.064200559237394E-3</v>
      </c>
      <c r="E15" s="96">
        <v>4</v>
      </c>
      <c r="F15" s="73">
        <f t="shared" si="1"/>
        <v>4.9978259457136149E-4</v>
      </c>
      <c r="G15" s="206">
        <f t="shared" si="2"/>
        <v>-50</v>
      </c>
      <c r="H15" s="100">
        <v>7</v>
      </c>
      <c r="I15" s="100">
        <v>3</v>
      </c>
      <c r="J15" s="206">
        <f t="shared" si="3"/>
        <v>-57.142857142857146</v>
      </c>
      <c r="K15" s="103">
        <f t="shared" si="4"/>
        <v>87.5</v>
      </c>
      <c r="L15" s="73">
        <f t="shared" si="5"/>
        <v>75</v>
      </c>
      <c r="M15" s="22">
        <v>1</v>
      </c>
      <c r="N15" s="96">
        <v>1</v>
      </c>
      <c r="O15" s="22">
        <v>0</v>
      </c>
      <c r="P15" s="96"/>
      <c r="Q15" s="22">
        <v>1</v>
      </c>
      <c r="R15" s="96">
        <v>1</v>
      </c>
      <c r="S15" s="22">
        <v>0</v>
      </c>
      <c r="T15" s="96"/>
      <c r="U15" s="22">
        <v>0</v>
      </c>
      <c r="V15" s="96"/>
      <c r="W15" s="22">
        <v>0</v>
      </c>
      <c r="X15" s="96"/>
      <c r="Y15" s="22">
        <v>0</v>
      </c>
      <c r="Z15" s="96"/>
      <c r="AA15" s="22"/>
      <c r="AB15" s="96"/>
      <c r="AC15" s="22">
        <v>0</v>
      </c>
      <c r="AD15" s="96"/>
      <c r="AE15" s="21">
        <v>0</v>
      </c>
      <c r="AF15" s="96"/>
      <c r="AG15" s="21">
        <v>0</v>
      </c>
      <c r="AH15" s="96"/>
      <c r="AI15" s="22"/>
      <c r="AJ15" s="96"/>
      <c r="AK15" s="28"/>
      <c r="AL15" s="110"/>
      <c r="AM15" s="1"/>
    </row>
    <row r="16" spans="1:39" ht="17.45" customHeight="1" x14ac:dyDescent="0.2">
      <c r="A16" s="4">
        <v>10</v>
      </c>
      <c r="B16" s="108" t="s">
        <v>216</v>
      </c>
      <c r="C16" s="100">
        <v>5202</v>
      </c>
      <c r="D16" s="73">
        <f t="shared" si="0"/>
        <v>0.69199641364411535</v>
      </c>
      <c r="E16" s="96">
        <v>10316</v>
      </c>
      <c r="F16" s="73">
        <f t="shared" si="1"/>
        <v>1.2889393113995411</v>
      </c>
      <c r="G16" s="206">
        <f t="shared" si="2"/>
        <v>98.308342945021167</v>
      </c>
      <c r="H16" s="22">
        <v>4667</v>
      </c>
      <c r="I16" s="100">
        <v>9268</v>
      </c>
      <c r="J16" s="206">
        <f t="shared" si="3"/>
        <v>98.585815298907221</v>
      </c>
      <c r="K16" s="103">
        <f t="shared" si="4"/>
        <v>89.715494040753555</v>
      </c>
      <c r="L16" s="73">
        <f t="shared" si="5"/>
        <v>89.841023652578528</v>
      </c>
      <c r="M16" s="22">
        <v>2150</v>
      </c>
      <c r="N16" s="96">
        <v>4066</v>
      </c>
      <c r="O16" s="22">
        <v>0</v>
      </c>
      <c r="P16" s="96">
        <v>2</v>
      </c>
      <c r="Q16" s="22">
        <v>2150</v>
      </c>
      <c r="R16" s="96">
        <v>4064</v>
      </c>
      <c r="S16" s="22">
        <v>0</v>
      </c>
      <c r="T16" s="96"/>
      <c r="U16" s="22">
        <v>0</v>
      </c>
      <c r="V16" s="96"/>
      <c r="W16" s="22">
        <v>0</v>
      </c>
      <c r="X16" s="96"/>
      <c r="Y16" s="22">
        <v>0</v>
      </c>
      <c r="Z16" s="96"/>
      <c r="AA16" s="22"/>
      <c r="AB16" s="96"/>
      <c r="AC16" s="22">
        <v>0</v>
      </c>
      <c r="AD16" s="96"/>
      <c r="AE16" s="21">
        <v>0</v>
      </c>
      <c r="AF16" s="96"/>
      <c r="AG16" s="21">
        <v>0</v>
      </c>
      <c r="AH16" s="96"/>
      <c r="AI16" s="22"/>
      <c r="AJ16" s="96"/>
      <c r="AK16" s="28"/>
      <c r="AL16" s="110"/>
      <c r="AM16" s="1"/>
    </row>
    <row r="17" spans="1:39" ht="17.45" customHeight="1" x14ac:dyDescent="0.2">
      <c r="A17" s="4">
        <v>11</v>
      </c>
      <c r="B17" s="108" t="s">
        <v>217</v>
      </c>
      <c r="C17" s="22">
        <v>21948</v>
      </c>
      <c r="D17" s="73">
        <f t="shared" si="0"/>
        <v>2.9196342342677899</v>
      </c>
      <c r="E17" s="96">
        <v>19565</v>
      </c>
      <c r="F17" s="73">
        <f t="shared" si="1"/>
        <v>2.4445616156971717</v>
      </c>
      <c r="G17" s="206">
        <f t="shared" si="2"/>
        <v>-10.857481319482403</v>
      </c>
      <c r="H17" s="22">
        <v>20974</v>
      </c>
      <c r="I17" s="100">
        <v>18822</v>
      </c>
      <c r="J17" s="206">
        <f t="shared" si="3"/>
        <v>-10.260322303804713</v>
      </c>
      <c r="K17" s="103">
        <f t="shared" si="4"/>
        <v>95.562238017131406</v>
      </c>
      <c r="L17" s="73">
        <f t="shared" si="5"/>
        <v>96.20240224891387</v>
      </c>
      <c r="M17" s="22">
        <v>14257</v>
      </c>
      <c r="N17" s="96">
        <v>13394</v>
      </c>
      <c r="O17" s="22">
        <v>7</v>
      </c>
      <c r="P17" s="96">
        <v>5</v>
      </c>
      <c r="Q17" s="22">
        <v>12343</v>
      </c>
      <c r="R17" s="96">
        <v>12411</v>
      </c>
      <c r="S17" s="22">
        <v>0</v>
      </c>
      <c r="T17" s="96"/>
      <c r="U17" s="22">
        <v>0</v>
      </c>
      <c r="V17" s="96"/>
      <c r="W17" s="22">
        <v>0</v>
      </c>
      <c r="X17" s="96"/>
      <c r="Y17" s="22">
        <v>0</v>
      </c>
      <c r="Z17" s="96"/>
      <c r="AA17" s="22"/>
      <c r="AB17" s="96"/>
      <c r="AC17" s="22">
        <v>0</v>
      </c>
      <c r="AD17" s="96"/>
      <c r="AE17" s="21">
        <v>67</v>
      </c>
      <c r="AF17" s="96">
        <v>29</v>
      </c>
      <c r="AG17" s="21">
        <v>1840</v>
      </c>
      <c r="AH17" s="96">
        <v>949</v>
      </c>
      <c r="AI17" s="22"/>
      <c r="AJ17" s="96"/>
      <c r="AK17" s="28"/>
      <c r="AL17" s="110"/>
      <c r="AM17" s="1"/>
    </row>
    <row r="18" spans="1:39" ht="17.45" customHeight="1" x14ac:dyDescent="0.2">
      <c r="A18" s="4">
        <v>12</v>
      </c>
      <c r="B18" s="108" t="s">
        <v>218</v>
      </c>
      <c r="C18" s="22">
        <v>205825</v>
      </c>
      <c r="D18" s="73">
        <f t="shared" si="0"/>
        <v>27.379885013129574</v>
      </c>
      <c r="E18" s="96">
        <v>231589</v>
      </c>
      <c r="F18" s="73">
        <f t="shared" si="1"/>
        <v>28.936037823546759</v>
      </c>
      <c r="G18" s="206">
        <f t="shared" si="2"/>
        <v>12.517429855459739</v>
      </c>
      <c r="H18" s="22">
        <v>196917</v>
      </c>
      <c r="I18" s="100">
        <v>220064</v>
      </c>
      <c r="J18" s="206">
        <f t="shared" si="3"/>
        <v>11.754698680154576</v>
      </c>
      <c r="K18" s="103">
        <f t="shared" si="4"/>
        <v>95.672051500060732</v>
      </c>
      <c r="L18" s="73">
        <f t="shared" si="5"/>
        <v>95.023511479388063</v>
      </c>
      <c r="M18" s="22">
        <v>84836</v>
      </c>
      <c r="N18" s="96">
        <v>88920</v>
      </c>
      <c r="O18" s="22">
        <v>4776</v>
      </c>
      <c r="P18" s="96">
        <v>4594</v>
      </c>
      <c r="Q18" s="22">
        <v>37700</v>
      </c>
      <c r="R18" s="96">
        <v>68407</v>
      </c>
      <c r="S18" s="22">
        <v>0</v>
      </c>
      <c r="T18" s="96"/>
      <c r="U18" s="22">
        <v>0</v>
      </c>
      <c r="V18" s="96"/>
      <c r="W18" s="22">
        <v>0</v>
      </c>
      <c r="X18" s="96"/>
      <c r="Y18" s="22">
        <v>37761</v>
      </c>
      <c r="Z18" s="96">
        <v>9760</v>
      </c>
      <c r="AA18" s="22"/>
      <c r="AB18" s="96">
        <v>3555</v>
      </c>
      <c r="AC18" s="22">
        <v>12</v>
      </c>
      <c r="AD18" s="96">
        <v>12</v>
      </c>
      <c r="AE18" s="21">
        <v>4587</v>
      </c>
      <c r="AF18" s="96">
        <v>2592</v>
      </c>
      <c r="AG18" s="21">
        <v>0</v>
      </c>
      <c r="AH18" s="96"/>
      <c r="AI18" s="22"/>
      <c r="AJ18" s="96"/>
      <c r="AK18" s="28"/>
      <c r="AL18" s="110"/>
      <c r="AM18" s="1"/>
    </row>
    <row r="19" spans="1:39" ht="18.2" customHeight="1" x14ac:dyDescent="0.2">
      <c r="A19" s="4">
        <v>13</v>
      </c>
      <c r="B19" s="108" t="s">
        <v>219</v>
      </c>
      <c r="C19" s="22">
        <v>92083</v>
      </c>
      <c r="D19" s="73">
        <f t="shared" si="0"/>
        <v>12.249347512032118</v>
      </c>
      <c r="E19" s="96">
        <v>102936</v>
      </c>
      <c r="F19" s="73">
        <f t="shared" si="1"/>
        <v>12.861405288699416</v>
      </c>
      <c r="G19" s="206">
        <f t="shared" si="2"/>
        <v>11.786106013053427</v>
      </c>
      <c r="H19" s="22">
        <v>88473</v>
      </c>
      <c r="I19" s="100">
        <v>96291</v>
      </c>
      <c r="J19" s="206">
        <f t="shared" si="3"/>
        <v>8.8365942151843058</v>
      </c>
      <c r="K19" s="103">
        <f t="shared" si="4"/>
        <v>96.079623817642783</v>
      </c>
      <c r="L19" s="73">
        <f t="shared" si="5"/>
        <v>93.544532525064113</v>
      </c>
      <c r="M19" s="22">
        <v>31998</v>
      </c>
      <c r="N19" s="96">
        <v>30275</v>
      </c>
      <c r="O19" s="22">
        <v>324</v>
      </c>
      <c r="P19" s="96">
        <v>304</v>
      </c>
      <c r="Q19" s="22">
        <v>28466</v>
      </c>
      <c r="R19" s="96">
        <v>27208</v>
      </c>
      <c r="S19" s="22">
        <v>0</v>
      </c>
      <c r="T19" s="96">
        <v>1</v>
      </c>
      <c r="U19" s="22">
        <v>0</v>
      </c>
      <c r="V19" s="96">
        <v>1</v>
      </c>
      <c r="W19" s="22">
        <v>0</v>
      </c>
      <c r="X19" s="96"/>
      <c r="Y19" s="22">
        <v>564</v>
      </c>
      <c r="Z19" s="96">
        <v>302</v>
      </c>
      <c r="AA19" s="22"/>
      <c r="AB19" s="96"/>
      <c r="AC19" s="22">
        <v>30</v>
      </c>
      <c r="AD19" s="96">
        <v>18</v>
      </c>
      <c r="AE19" s="21">
        <v>2614</v>
      </c>
      <c r="AF19" s="96">
        <v>2432</v>
      </c>
      <c r="AG19" s="21">
        <v>0</v>
      </c>
      <c r="AH19" s="96">
        <v>9</v>
      </c>
      <c r="AI19" s="22"/>
      <c r="AJ19" s="96"/>
      <c r="AK19" s="28"/>
      <c r="AL19" s="110"/>
      <c r="AM19" s="1"/>
    </row>
    <row r="20" spans="1:39" ht="30.95" customHeight="1" x14ac:dyDescent="0.2">
      <c r="A20" s="4">
        <v>14</v>
      </c>
      <c r="B20" s="108" t="s">
        <v>220</v>
      </c>
      <c r="C20" s="22">
        <v>374</v>
      </c>
      <c r="D20" s="73">
        <f t="shared" si="0"/>
        <v>4.9751376144348165E-2</v>
      </c>
      <c r="E20" s="96">
        <v>531</v>
      </c>
      <c r="F20" s="73">
        <f t="shared" si="1"/>
        <v>6.6346139429348236E-2</v>
      </c>
      <c r="G20" s="206">
        <f t="shared" si="2"/>
        <v>41.97860962566844</v>
      </c>
      <c r="H20" s="22">
        <v>325</v>
      </c>
      <c r="I20" s="100">
        <v>424</v>
      </c>
      <c r="J20" s="206">
        <f t="shared" si="3"/>
        <v>30.461538461538453</v>
      </c>
      <c r="K20" s="103">
        <f t="shared" si="4"/>
        <v>86.898395721925141</v>
      </c>
      <c r="L20" s="73">
        <f t="shared" si="5"/>
        <v>79.849340866290021</v>
      </c>
      <c r="M20" s="22">
        <v>110</v>
      </c>
      <c r="N20" s="96">
        <v>67</v>
      </c>
      <c r="O20" s="22">
        <v>0</v>
      </c>
      <c r="P20" s="96"/>
      <c r="Q20" s="22">
        <v>110</v>
      </c>
      <c r="R20" s="96">
        <v>67</v>
      </c>
      <c r="S20" s="22">
        <v>0</v>
      </c>
      <c r="T20" s="96"/>
      <c r="U20" s="22">
        <v>0</v>
      </c>
      <c r="V20" s="96"/>
      <c r="W20" s="22">
        <v>0</v>
      </c>
      <c r="X20" s="96"/>
      <c r="Y20" s="22">
        <v>0</v>
      </c>
      <c r="Z20" s="96"/>
      <c r="AA20" s="22"/>
      <c r="AB20" s="96"/>
      <c r="AC20" s="22">
        <v>0</v>
      </c>
      <c r="AD20" s="96"/>
      <c r="AE20" s="21">
        <v>0</v>
      </c>
      <c r="AF20" s="96"/>
      <c r="AG20" s="21">
        <v>0</v>
      </c>
      <c r="AH20" s="96"/>
      <c r="AI20" s="22"/>
      <c r="AJ20" s="96"/>
      <c r="AK20" s="28"/>
      <c r="AL20" s="110"/>
      <c r="AM20" s="1"/>
    </row>
    <row r="21" spans="1:39" ht="20.45" customHeight="1" x14ac:dyDescent="0.2">
      <c r="A21" s="4">
        <v>15</v>
      </c>
      <c r="B21" s="108" t="s">
        <v>221</v>
      </c>
      <c r="C21" s="22">
        <v>8729</v>
      </c>
      <c r="D21" s="73">
        <f t="shared" si="0"/>
        <v>1.1611758351979014</v>
      </c>
      <c r="E21" s="96">
        <v>7165</v>
      </c>
      <c r="F21" s="73">
        <f t="shared" si="1"/>
        <v>0.89523557252595121</v>
      </c>
      <c r="G21" s="206">
        <f t="shared" si="2"/>
        <v>-17.91728720357429</v>
      </c>
      <c r="H21" s="22">
        <v>8310</v>
      </c>
      <c r="I21" s="100">
        <v>6633</v>
      </c>
      <c r="J21" s="206">
        <f t="shared" si="3"/>
        <v>-20.180505415162457</v>
      </c>
      <c r="K21" s="103">
        <f t="shared" si="4"/>
        <v>95.199908351472104</v>
      </c>
      <c r="L21" s="73">
        <f t="shared" si="5"/>
        <v>92.575017445917652</v>
      </c>
      <c r="M21" s="22">
        <v>6703</v>
      </c>
      <c r="N21" s="96">
        <v>4890</v>
      </c>
      <c r="O21" s="22">
        <v>1</v>
      </c>
      <c r="P21" s="96"/>
      <c r="Q21" s="22">
        <v>5638</v>
      </c>
      <c r="R21" s="96">
        <v>4443</v>
      </c>
      <c r="S21" s="22">
        <v>2</v>
      </c>
      <c r="T21" s="96"/>
      <c r="U21" s="22">
        <v>1062</v>
      </c>
      <c r="V21" s="96">
        <v>447</v>
      </c>
      <c r="W21" s="22">
        <v>0</v>
      </c>
      <c r="X21" s="96"/>
      <c r="Y21" s="22">
        <v>0</v>
      </c>
      <c r="Z21" s="96"/>
      <c r="AA21" s="22"/>
      <c r="AB21" s="96"/>
      <c r="AC21" s="22">
        <v>0</v>
      </c>
      <c r="AD21" s="96"/>
      <c r="AE21" s="21">
        <v>0</v>
      </c>
      <c r="AF21" s="96"/>
      <c r="AG21" s="21">
        <v>0</v>
      </c>
      <c r="AH21" s="96"/>
      <c r="AI21" s="22"/>
      <c r="AJ21" s="96"/>
      <c r="AK21" s="28"/>
      <c r="AL21" s="111"/>
      <c r="AM21" s="1"/>
    </row>
    <row r="22" spans="1:39" ht="18.2" customHeight="1" x14ac:dyDescent="0.2">
      <c r="A22" s="4">
        <v>16</v>
      </c>
      <c r="B22" s="108" t="s">
        <v>222</v>
      </c>
      <c r="C22" s="22">
        <v>7</v>
      </c>
      <c r="D22" s="73">
        <f t="shared" si="0"/>
        <v>9.3117548933271965E-4</v>
      </c>
      <c r="E22" s="96"/>
      <c r="F22" s="73">
        <f t="shared" si="1"/>
        <v>0</v>
      </c>
      <c r="G22" s="206">
        <f t="shared" si="2"/>
        <v>-100</v>
      </c>
      <c r="H22" s="22">
        <v>7</v>
      </c>
      <c r="I22" s="103"/>
      <c r="J22" s="206">
        <f t="shared" si="3"/>
        <v>-100</v>
      </c>
      <c r="K22" s="103">
        <f t="shared" si="4"/>
        <v>100</v>
      </c>
      <c r="L22" s="73">
        <f t="shared" si="5"/>
        <v>0</v>
      </c>
      <c r="M22" s="22"/>
      <c r="N22" s="96"/>
      <c r="O22" s="22"/>
      <c r="P22" s="96"/>
      <c r="Q22" s="73"/>
      <c r="R22" s="96"/>
      <c r="S22" s="73"/>
      <c r="T22" s="96"/>
      <c r="U22" s="73"/>
      <c r="V22" s="96"/>
      <c r="W22" s="73"/>
      <c r="X22" s="96"/>
      <c r="Y22" s="73"/>
      <c r="Z22" s="96"/>
      <c r="AA22" s="73"/>
      <c r="AB22" s="96"/>
      <c r="AC22" s="73"/>
      <c r="AD22" s="96"/>
      <c r="AE22" s="73"/>
      <c r="AF22" s="96"/>
      <c r="AG22" s="73"/>
      <c r="AH22" s="96"/>
      <c r="AI22" s="71"/>
      <c r="AJ22" s="96"/>
      <c r="AK22" s="28"/>
      <c r="AL22" s="111"/>
      <c r="AM22" s="1"/>
    </row>
    <row r="23" spans="1:39" x14ac:dyDescent="0.2">
      <c r="A23" s="4">
        <v>17</v>
      </c>
      <c r="B23" s="78" t="s">
        <v>136</v>
      </c>
      <c r="C23" s="188">
        <f>SUM(C7:C22)</f>
        <v>751738</v>
      </c>
      <c r="D23" s="189" t="s">
        <v>140</v>
      </c>
      <c r="E23" s="188">
        <f>SUM(E7:E22)</f>
        <v>800348</v>
      </c>
      <c r="F23" s="189" t="s">
        <v>140</v>
      </c>
      <c r="G23" s="205">
        <f t="shared" si="2"/>
        <v>6.4663486480662158</v>
      </c>
      <c r="H23" s="190">
        <f>SUM(H7:H22)</f>
        <v>706440</v>
      </c>
      <c r="I23" s="190">
        <f>SUM(I7:I22)</f>
        <v>746747</v>
      </c>
      <c r="J23" s="207">
        <f t="shared" si="3"/>
        <v>5.7056508691467229</v>
      </c>
      <c r="K23" s="191">
        <f t="shared" si="4"/>
        <v>93.974230383458064</v>
      </c>
      <c r="L23" s="205">
        <f t="shared" si="5"/>
        <v>93.302788287095112</v>
      </c>
      <c r="M23" s="188">
        <f t="shared" ref="M23:AJ23" si="6">SUM(M7:M22)</f>
        <v>383739</v>
      </c>
      <c r="N23" s="188">
        <f t="shared" si="6"/>
        <v>375625</v>
      </c>
      <c r="O23" s="188">
        <f t="shared" si="6"/>
        <v>6034</v>
      </c>
      <c r="P23" s="188">
        <f t="shared" si="6"/>
        <v>5892</v>
      </c>
      <c r="Q23" s="188">
        <f t="shared" si="6"/>
        <v>326286</v>
      </c>
      <c r="R23" s="188">
        <f t="shared" si="6"/>
        <v>346760</v>
      </c>
      <c r="S23" s="188">
        <f t="shared" si="6"/>
        <v>2</v>
      </c>
      <c r="T23" s="188">
        <f t="shared" si="6"/>
        <v>3</v>
      </c>
      <c r="U23" s="188">
        <f t="shared" si="6"/>
        <v>1062</v>
      </c>
      <c r="V23" s="188">
        <f t="shared" si="6"/>
        <v>450</v>
      </c>
      <c r="W23" s="188">
        <f t="shared" si="6"/>
        <v>1664</v>
      </c>
      <c r="X23" s="188">
        <f t="shared" si="6"/>
        <v>1866</v>
      </c>
      <c r="Y23" s="188">
        <f t="shared" si="6"/>
        <v>38983</v>
      </c>
      <c r="Z23" s="188">
        <f t="shared" si="6"/>
        <v>10478</v>
      </c>
      <c r="AA23" s="188">
        <f t="shared" si="6"/>
        <v>0</v>
      </c>
      <c r="AB23" s="188">
        <f t="shared" si="6"/>
        <v>3555</v>
      </c>
      <c r="AC23" s="188">
        <f t="shared" si="6"/>
        <v>47</v>
      </c>
      <c r="AD23" s="188">
        <f t="shared" si="6"/>
        <v>36</v>
      </c>
      <c r="AE23" s="188">
        <f t="shared" si="6"/>
        <v>7821</v>
      </c>
      <c r="AF23" s="188">
        <f t="shared" si="6"/>
        <v>5619</v>
      </c>
      <c r="AG23" s="188">
        <f t="shared" si="6"/>
        <v>1840</v>
      </c>
      <c r="AH23" s="188">
        <f t="shared" si="6"/>
        <v>958</v>
      </c>
      <c r="AI23" s="188">
        <f t="shared" si="6"/>
        <v>0</v>
      </c>
      <c r="AJ23" s="188">
        <f t="shared" si="6"/>
        <v>8</v>
      </c>
      <c r="AK23" s="56"/>
      <c r="AL23" s="49"/>
      <c r="AM23" s="49"/>
    </row>
    <row r="24" spans="1:39" ht="12.95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L24" s="1"/>
      <c r="AM24" s="1"/>
    </row>
    <row r="25" spans="1:39" ht="12.95" customHeight="1" x14ac:dyDescent="0.2">
      <c r="A25" s="1"/>
      <c r="B25" s="1"/>
      <c r="C25" s="1"/>
      <c r="D25" s="1"/>
      <c r="E25" s="1"/>
      <c r="F25" s="1"/>
      <c r="G25" s="3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.95" customHeight="1" x14ac:dyDescent="0.25">
      <c r="A26" s="1"/>
      <c r="B26" s="27"/>
      <c r="C26" s="1"/>
      <c r="D26" s="1"/>
      <c r="E26" s="48"/>
      <c r="F26" s="1"/>
      <c r="G26" s="32"/>
      <c r="H26" s="1"/>
      <c r="I26" s="48"/>
      <c r="J26" s="1"/>
      <c r="K26" s="1"/>
      <c r="L26" s="1"/>
      <c r="M26" s="1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1"/>
    </row>
    <row r="27" spans="1:39" ht="15.95" customHeight="1" x14ac:dyDescent="0.25">
      <c r="A27" s="1"/>
      <c r="B27" s="27"/>
      <c r="C27" s="1"/>
      <c r="D27" s="1"/>
      <c r="E27" s="48"/>
      <c r="F27" s="1"/>
      <c r="G27" s="32"/>
      <c r="H27" s="1"/>
      <c r="I27" s="48"/>
      <c r="J27" s="1"/>
      <c r="K27" s="1"/>
      <c r="L27" s="1"/>
      <c r="M27" s="1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1"/>
    </row>
    <row r="28" spans="1:39" ht="15.95" customHeight="1" x14ac:dyDescent="0.25">
      <c r="A28" s="1"/>
      <c r="B28" s="27"/>
      <c r="C28" s="1"/>
      <c r="D28" s="1"/>
      <c r="E28" s="49"/>
      <c r="F28" s="1"/>
      <c r="G28" s="32"/>
      <c r="H28" s="1"/>
      <c r="I28" s="49"/>
      <c r="J28" s="1"/>
      <c r="K28" s="1"/>
      <c r="L28" s="1"/>
      <c r="M28" s="1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1"/>
    </row>
    <row r="29" spans="1:39" ht="15.95" customHeight="1" x14ac:dyDescent="0.25">
      <c r="A29" s="1"/>
      <c r="B29" s="27"/>
      <c r="C29" s="1"/>
      <c r="D29" s="1"/>
      <c r="E29" s="49"/>
      <c r="F29" s="1"/>
      <c r="G29" s="32"/>
      <c r="H29" s="1"/>
      <c r="I29" s="49"/>
      <c r="J29" s="1"/>
      <c r="K29" s="1"/>
      <c r="L29" s="1"/>
      <c r="M29" s="1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1"/>
    </row>
    <row r="30" spans="1:39" ht="12.95" customHeight="1" x14ac:dyDescent="0.2">
      <c r="A30" s="1"/>
      <c r="B30" s="1"/>
      <c r="C30" s="1"/>
      <c r="D30" s="1"/>
      <c r="E30" s="1"/>
      <c r="F30" s="1"/>
      <c r="G30" s="3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9" ht="12.95" customHeight="1" x14ac:dyDescent="0.2">
      <c r="A31" s="1"/>
      <c r="B31" s="1"/>
      <c r="C31" s="1"/>
      <c r="D31" s="1"/>
      <c r="E31" s="1"/>
      <c r="F31" s="1"/>
      <c r="G31" s="3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</sheetData>
  <mergeCells count="19">
    <mergeCell ref="Y4:Z4"/>
    <mergeCell ref="M1:N1"/>
    <mergeCell ref="A2:N2"/>
    <mergeCell ref="A4:A5"/>
    <mergeCell ref="B4:B5"/>
    <mergeCell ref="C4:G4"/>
    <mergeCell ref="H4:J4"/>
    <mergeCell ref="K4:L4"/>
    <mergeCell ref="M4:N4"/>
    <mergeCell ref="AA4:AB4"/>
    <mergeCell ref="AC4:AD4"/>
    <mergeCell ref="AE4:AF4"/>
    <mergeCell ref="AG4:AH4"/>
    <mergeCell ref="AI4:AJ4"/>
    <mergeCell ref="O4:P4"/>
    <mergeCell ref="Q4:R4"/>
    <mergeCell ref="S4:T4"/>
    <mergeCell ref="U4:V4"/>
    <mergeCell ref="W4:X4"/>
  </mergeCells>
  <conditionalFormatting sqref="C7:AJ23">
    <cfRule type="cellIs" dxfId="3" priority="1" stopIfTrue="1" operator="equal">
      <formula>0</formula>
    </cfRule>
  </conditionalFormatting>
  <pageMargins left="0.11811023622047245" right="0.11811023622047245" top="0.35433070866141736" bottom="0.15748031496062992" header="0.31496062992125984" footer="0.31496062992125984"/>
  <pageSetup paperSize="9" scale="90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6"/>
  <sheetViews>
    <sheetView topLeftCell="B1" workbookViewId="0">
      <selection activeCell="B1" sqref="B1"/>
    </sheetView>
  </sheetViews>
  <sheetFormatPr defaultRowHeight="12.75" x14ac:dyDescent="0.2"/>
  <cols>
    <col min="1" max="1" width="2.7109375" hidden="1" customWidth="1"/>
    <col min="2" max="2" width="4.7109375" customWidth="1"/>
    <col min="3" max="3" width="6.7109375" customWidth="1"/>
    <col min="4" max="4" width="20.5703125" customWidth="1"/>
    <col min="5" max="5" width="34.42578125" customWidth="1"/>
    <col min="6" max="6" width="11.42578125" customWidth="1"/>
    <col min="7" max="7" width="7.85546875" customWidth="1"/>
    <col min="8" max="8" width="6.7109375" customWidth="1"/>
    <col min="9" max="9" width="8.85546875" customWidth="1"/>
    <col min="10" max="10" width="8.42578125" customWidth="1"/>
    <col min="11" max="11" width="10.28515625" customWidth="1"/>
    <col min="12" max="12" width="9.28515625" customWidth="1"/>
    <col min="13" max="13" width="8.140625" customWidth="1"/>
    <col min="14" max="14" width="8.28515625" customWidth="1"/>
    <col min="15" max="15" width="8.5703125" customWidth="1"/>
  </cols>
  <sheetData>
    <row r="1" spans="1:16" ht="12.95" customHeight="1" x14ac:dyDescent="0.2">
      <c r="J1" s="320" t="s">
        <v>288</v>
      </c>
      <c r="K1" s="320"/>
      <c r="M1" s="58"/>
      <c r="N1" s="58"/>
      <c r="O1" s="123"/>
      <c r="P1" s="126"/>
    </row>
    <row r="2" spans="1:16" ht="31.7" customHeight="1" x14ac:dyDescent="0.25">
      <c r="B2" s="305" t="s">
        <v>236</v>
      </c>
      <c r="C2" s="305"/>
      <c r="D2" s="305"/>
      <c r="E2" s="305"/>
      <c r="F2" s="305"/>
      <c r="G2" s="305"/>
      <c r="H2" s="305"/>
      <c r="I2" s="305"/>
      <c r="J2" s="305"/>
      <c r="K2" s="305"/>
      <c r="L2" s="118"/>
      <c r="M2" s="119"/>
      <c r="N2" s="119"/>
      <c r="O2" s="123"/>
      <c r="P2" s="126"/>
    </row>
    <row r="3" spans="1:16" x14ac:dyDescent="0.2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8"/>
      <c r="M3" s="119"/>
      <c r="N3" s="119"/>
      <c r="O3" s="123"/>
      <c r="P3" s="126"/>
    </row>
    <row r="4" spans="1:16" ht="23.45" customHeight="1" x14ac:dyDescent="0.25">
      <c r="A4" s="113"/>
      <c r="B4" s="258" t="s">
        <v>1</v>
      </c>
      <c r="C4" s="343"/>
      <c r="D4" s="343"/>
      <c r="E4" s="343"/>
      <c r="F4" s="324" t="s">
        <v>282</v>
      </c>
      <c r="G4" s="325"/>
      <c r="H4" s="325"/>
      <c r="I4" s="325"/>
      <c r="J4" s="325"/>
      <c r="K4" s="326"/>
      <c r="L4" s="56"/>
      <c r="M4" s="269"/>
      <c r="N4" s="269"/>
      <c r="O4" s="269"/>
      <c r="P4" s="126"/>
    </row>
    <row r="5" spans="1:16" ht="15.95" customHeight="1" x14ac:dyDescent="0.25">
      <c r="A5" s="113"/>
      <c r="B5" s="258"/>
      <c r="C5" s="343"/>
      <c r="D5" s="343"/>
      <c r="E5" s="343"/>
      <c r="F5" s="324" t="s">
        <v>283</v>
      </c>
      <c r="G5" s="325"/>
      <c r="H5" s="325"/>
      <c r="I5" s="325"/>
      <c r="J5" s="325"/>
      <c r="K5" s="326"/>
      <c r="L5" s="56"/>
      <c r="M5" s="26"/>
      <c r="N5" s="26"/>
      <c r="O5" s="26"/>
      <c r="P5" s="126"/>
    </row>
    <row r="6" spans="1:16" ht="23.45" customHeight="1" x14ac:dyDescent="0.25">
      <c r="A6" s="113"/>
      <c r="B6" s="258"/>
      <c r="C6" s="343"/>
      <c r="D6" s="343"/>
      <c r="E6" s="343"/>
      <c r="F6" s="8" t="s">
        <v>33</v>
      </c>
      <c r="G6" s="117" t="s">
        <v>285</v>
      </c>
      <c r="H6" s="117" t="s">
        <v>286</v>
      </c>
      <c r="I6" s="117" t="s">
        <v>287</v>
      </c>
      <c r="J6" s="117" t="s">
        <v>289</v>
      </c>
      <c r="K6" s="117" t="s">
        <v>291</v>
      </c>
      <c r="L6" s="56"/>
      <c r="M6" s="26"/>
      <c r="N6" s="26"/>
      <c r="O6" s="26"/>
      <c r="P6" s="126"/>
    </row>
    <row r="7" spans="1:16" ht="31.7" customHeight="1" x14ac:dyDescent="0.25">
      <c r="A7" s="113"/>
      <c r="B7" s="258"/>
      <c r="C7" s="343"/>
      <c r="D7" s="343"/>
      <c r="E7" s="343"/>
      <c r="F7" s="84" t="s">
        <v>284</v>
      </c>
      <c r="G7" s="84">
        <v>149</v>
      </c>
      <c r="H7" s="84">
        <v>161</v>
      </c>
      <c r="I7" s="208" t="s">
        <v>413</v>
      </c>
      <c r="J7" s="84" t="s">
        <v>290</v>
      </c>
      <c r="K7" s="84" t="s">
        <v>292</v>
      </c>
      <c r="L7" s="56"/>
      <c r="M7" s="27"/>
      <c r="N7" s="27"/>
      <c r="O7" s="27"/>
      <c r="P7" s="126"/>
    </row>
    <row r="8" spans="1:16" ht="16.7" customHeight="1" x14ac:dyDescent="0.25">
      <c r="A8" s="113"/>
      <c r="B8" s="37">
        <v>1</v>
      </c>
      <c r="C8" s="337" t="s">
        <v>237</v>
      </c>
      <c r="D8" s="338"/>
      <c r="E8" s="339"/>
      <c r="F8" s="80">
        <v>196521</v>
      </c>
      <c r="G8" s="80">
        <v>123</v>
      </c>
      <c r="H8" s="80">
        <v>6</v>
      </c>
      <c r="I8" s="80">
        <v>1181</v>
      </c>
      <c r="J8" s="80">
        <v>21244</v>
      </c>
      <c r="K8" s="80">
        <v>6271</v>
      </c>
      <c r="L8" s="56"/>
      <c r="M8" s="120"/>
      <c r="N8" s="120"/>
      <c r="O8" s="120"/>
      <c r="P8" s="126"/>
    </row>
    <row r="9" spans="1:16" ht="17.45" customHeight="1" x14ac:dyDescent="0.25">
      <c r="A9" s="113"/>
      <c r="B9" s="37">
        <v>2</v>
      </c>
      <c r="C9" s="307" t="s">
        <v>238</v>
      </c>
      <c r="D9" s="308"/>
      <c r="E9" s="309"/>
      <c r="F9" s="80">
        <v>131398</v>
      </c>
      <c r="G9" s="80">
        <v>68</v>
      </c>
      <c r="H9" s="80">
        <v>4</v>
      </c>
      <c r="I9" s="80">
        <v>505</v>
      </c>
      <c r="J9" s="80">
        <v>14777</v>
      </c>
      <c r="K9" s="80">
        <v>3392</v>
      </c>
      <c r="L9" s="56"/>
      <c r="M9" s="120"/>
      <c r="N9" s="120"/>
      <c r="O9" s="120"/>
      <c r="P9" s="126"/>
    </row>
    <row r="10" spans="1:16" ht="17.45" customHeight="1" x14ac:dyDescent="0.25">
      <c r="A10" s="113"/>
      <c r="B10" s="37">
        <v>3</v>
      </c>
      <c r="C10" s="337" t="s">
        <v>239</v>
      </c>
      <c r="D10" s="338"/>
      <c r="E10" s="339"/>
      <c r="F10" s="80">
        <v>220818</v>
      </c>
      <c r="G10" s="80">
        <v>171</v>
      </c>
      <c r="H10" s="80">
        <v>9</v>
      </c>
      <c r="I10" s="80">
        <v>1344</v>
      </c>
      <c r="J10" s="80">
        <v>22337</v>
      </c>
      <c r="K10" s="80">
        <v>7791</v>
      </c>
      <c r="L10" s="56"/>
      <c r="M10" s="120"/>
      <c r="N10" s="120"/>
      <c r="O10" s="120"/>
      <c r="P10" s="126"/>
    </row>
    <row r="11" spans="1:16" ht="25.7" customHeight="1" x14ac:dyDescent="0.25">
      <c r="A11" s="113"/>
      <c r="B11" s="37">
        <v>4</v>
      </c>
      <c r="C11" s="255" t="s">
        <v>240</v>
      </c>
      <c r="D11" s="256"/>
      <c r="E11" s="257"/>
      <c r="F11" s="80">
        <v>2648</v>
      </c>
      <c r="G11" s="80">
        <v>14</v>
      </c>
      <c r="H11" s="80"/>
      <c r="I11" s="80">
        <v>72</v>
      </c>
      <c r="J11" s="80">
        <v>402</v>
      </c>
      <c r="K11" s="80">
        <v>101</v>
      </c>
      <c r="L11" s="56"/>
      <c r="M11" s="120"/>
      <c r="N11" s="120"/>
      <c r="O11" s="120"/>
      <c r="P11" s="126"/>
    </row>
    <row r="12" spans="1:16" ht="17.45" customHeight="1" x14ac:dyDescent="0.25">
      <c r="A12" s="113"/>
      <c r="B12" s="37">
        <v>5</v>
      </c>
      <c r="C12" s="337" t="s">
        <v>241</v>
      </c>
      <c r="D12" s="338"/>
      <c r="E12" s="339"/>
      <c r="F12" s="80">
        <v>112081</v>
      </c>
      <c r="G12" s="80">
        <v>32</v>
      </c>
      <c r="H12" s="80">
        <v>4</v>
      </c>
      <c r="I12" s="80">
        <v>242</v>
      </c>
      <c r="J12" s="80">
        <v>13374</v>
      </c>
      <c r="K12" s="80">
        <v>2496</v>
      </c>
      <c r="L12" s="56"/>
      <c r="M12" s="120"/>
      <c r="N12" s="120"/>
      <c r="O12" s="120"/>
      <c r="P12" s="126"/>
    </row>
    <row r="13" spans="1:16" ht="18.2" customHeight="1" x14ac:dyDescent="0.25">
      <c r="A13" s="113"/>
      <c r="B13" s="37">
        <v>6</v>
      </c>
      <c r="C13" s="340" t="s">
        <v>242</v>
      </c>
      <c r="D13" s="341"/>
      <c r="E13" s="342"/>
      <c r="F13" s="80">
        <v>82725</v>
      </c>
      <c r="G13" s="80">
        <v>25</v>
      </c>
      <c r="H13" s="80">
        <v>2</v>
      </c>
      <c r="I13" s="80">
        <v>100</v>
      </c>
      <c r="J13" s="80">
        <v>11594</v>
      </c>
      <c r="K13" s="80">
        <v>1164</v>
      </c>
      <c r="L13" s="56"/>
      <c r="M13" s="120"/>
      <c r="N13" s="120"/>
      <c r="O13" s="120"/>
      <c r="P13" s="126"/>
    </row>
    <row r="14" spans="1:16" ht="18.95" customHeight="1" x14ac:dyDescent="0.25">
      <c r="A14" s="113"/>
      <c r="B14" s="37">
        <v>7</v>
      </c>
      <c r="C14" s="352" t="s">
        <v>243</v>
      </c>
      <c r="D14" s="353"/>
      <c r="E14" s="17" t="s">
        <v>273</v>
      </c>
      <c r="F14" s="80">
        <v>35393</v>
      </c>
      <c r="G14" s="80">
        <v>8</v>
      </c>
      <c r="H14" s="80"/>
      <c r="I14" s="80">
        <v>9</v>
      </c>
      <c r="J14" s="80">
        <v>11</v>
      </c>
      <c r="K14" s="80">
        <v>31</v>
      </c>
      <c r="L14" s="56"/>
      <c r="M14" s="120"/>
      <c r="N14" s="120"/>
      <c r="O14" s="124"/>
      <c r="P14" s="126"/>
    </row>
    <row r="15" spans="1:16" ht="18.95" customHeight="1" x14ac:dyDescent="0.25">
      <c r="A15" s="113"/>
      <c r="B15" s="37">
        <v>8</v>
      </c>
      <c r="C15" s="354"/>
      <c r="D15" s="355"/>
      <c r="E15" s="17" t="s">
        <v>274</v>
      </c>
      <c r="F15" s="80">
        <v>25581</v>
      </c>
      <c r="G15" s="80">
        <v>26</v>
      </c>
      <c r="H15" s="80"/>
      <c r="I15" s="80"/>
      <c r="J15" s="80">
        <v>13</v>
      </c>
      <c r="K15" s="80">
        <v>8</v>
      </c>
      <c r="L15" s="56"/>
      <c r="M15" s="120"/>
      <c r="N15" s="120"/>
      <c r="O15" s="120"/>
      <c r="P15" s="126"/>
    </row>
    <row r="16" spans="1:16" ht="18.95" customHeight="1" x14ac:dyDescent="0.25">
      <c r="A16" s="113"/>
      <c r="B16" s="37">
        <v>9</v>
      </c>
      <c r="C16" s="352" t="s">
        <v>244</v>
      </c>
      <c r="D16" s="353"/>
      <c r="E16" s="17" t="s">
        <v>275</v>
      </c>
      <c r="F16" s="80">
        <v>1672</v>
      </c>
      <c r="G16" s="80">
        <v>4</v>
      </c>
      <c r="H16" s="80"/>
      <c r="I16" s="80"/>
      <c r="J16" s="80">
        <v>4</v>
      </c>
      <c r="K16" s="80"/>
      <c r="L16" s="56"/>
      <c r="M16" s="120"/>
      <c r="N16" s="120"/>
      <c r="O16" s="120"/>
      <c r="P16" s="126"/>
    </row>
    <row r="17" spans="1:50" ht="18.95" customHeight="1" x14ac:dyDescent="0.25">
      <c r="A17" s="113"/>
      <c r="B17" s="37">
        <v>10</v>
      </c>
      <c r="C17" s="356"/>
      <c r="D17" s="357"/>
      <c r="E17" s="115" t="s">
        <v>276</v>
      </c>
      <c r="F17" s="80">
        <v>635</v>
      </c>
      <c r="G17" s="80">
        <v>2</v>
      </c>
      <c r="H17" s="80"/>
      <c r="I17" s="80"/>
      <c r="J17" s="80">
        <v>2</v>
      </c>
      <c r="K17" s="80"/>
      <c r="L17" s="56"/>
      <c r="M17" s="120"/>
      <c r="N17" s="120"/>
      <c r="O17" s="120"/>
      <c r="P17" s="126"/>
    </row>
    <row r="18" spans="1:50" ht="18.95" customHeight="1" x14ac:dyDescent="0.25">
      <c r="A18" s="113"/>
      <c r="B18" s="37">
        <v>11</v>
      </c>
      <c r="C18" s="354"/>
      <c r="D18" s="355"/>
      <c r="E18" s="17" t="s">
        <v>277</v>
      </c>
      <c r="F18" s="80">
        <v>59302</v>
      </c>
      <c r="G18" s="80">
        <v>30</v>
      </c>
      <c r="H18" s="80"/>
      <c r="I18" s="80">
        <v>9</v>
      </c>
      <c r="J18" s="80">
        <v>20</v>
      </c>
      <c r="K18" s="80">
        <v>39</v>
      </c>
      <c r="L18" s="56"/>
      <c r="M18" s="120"/>
      <c r="N18" s="120"/>
      <c r="O18" s="120"/>
      <c r="P18" s="126"/>
    </row>
    <row r="19" spans="1:50" ht="18.95" customHeight="1" x14ac:dyDescent="0.25">
      <c r="A19" s="113"/>
      <c r="B19" s="37">
        <v>12</v>
      </c>
      <c r="C19" s="358" t="s">
        <v>245</v>
      </c>
      <c r="D19" s="359"/>
      <c r="E19" s="18" t="s">
        <v>278</v>
      </c>
      <c r="F19" s="80">
        <v>1666</v>
      </c>
      <c r="G19" s="80">
        <v>1</v>
      </c>
      <c r="H19" s="80"/>
      <c r="I19" s="80">
        <v>1</v>
      </c>
      <c r="J19" s="80"/>
      <c r="K19" s="80"/>
      <c r="L19" s="56"/>
      <c r="M19" s="120"/>
      <c r="N19" s="120"/>
      <c r="O19" s="120"/>
      <c r="P19" s="126"/>
    </row>
    <row r="20" spans="1:50" ht="18.95" customHeight="1" x14ac:dyDescent="0.25">
      <c r="A20" s="113"/>
      <c r="B20" s="37">
        <v>13</v>
      </c>
      <c r="C20" s="360"/>
      <c r="D20" s="361"/>
      <c r="E20" s="17" t="s">
        <v>279</v>
      </c>
      <c r="F20" s="80">
        <v>7759</v>
      </c>
      <c r="G20" s="80">
        <v>15</v>
      </c>
      <c r="H20" s="80"/>
      <c r="I20" s="80">
        <v>7</v>
      </c>
      <c r="J20" s="80">
        <v>17</v>
      </c>
      <c r="K20" s="80">
        <v>2</v>
      </c>
      <c r="L20" s="56"/>
      <c r="M20" s="120"/>
      <c r="N20" s="120"/>
      <c r="O20" s="120"/>
      <c r="P20" s="126"/>
    </row>
    <row r="21" spans="1:50" ht="18.95" customHeight="1" x14ac:dyDescent="0.25">
      <c r="A21" s="113"/>
      <c r="B21" s="37">
        <v>14</v>
      </c>
      <c r="C21" s="362"/>
      <c r="D21" s="363"/>
      <c r="E21" s="17" t="s">
        <v>280</v>
      </c>
      <c r="F21" s="80">
        <v>51548</v>
      </c>
      <c r="G21" s="80">
        <v>16</v>
      </c>
      <c r="H21" s="80"/>
      <c r="I21" s="80">
        <v>1</v>
      </c>
      <c r="J21" s="80">
        <v>7</v>
      </c>
      <c r="K21" s="80">
        <v>37</v>
      </c>
      <c r="L21" s="56"/>
      <c r="M21" s="120"/>
      <c r="N21" s="120"/>
      <c r="O21" s="120"/>
      <c r="P21" s="126"/>
    </row>
    <row r="22" spans="1:50" ht="18.95" customHeight="1" x14ac:dyDescent="0.25">
      <c r="A22" s="113"/>
      <c r="B22" s="37">
        <v>15</v>
      </c>
      <c r="C22" s="358" t="s">
        <v>246</v>
      </c>
      <c r="D22" s="359"/>
      <c r="E22" s="17" t="s">
        <v>141</v>
      </c>
      <c r="F22" s="80">
        <v>837971078</v>
      </c>
      <c r="G22" s="80">
        <v>68000</v>
      </c>
      <c r="H22" s="80"/>
      <c r="I22" s="80">
        <v>6324851</v>
      </c>
      <c r="J22" s="80">
        <v>250013</v>
      </c>
      <c r="K22" s="80">
        <v>35311631</v>
      </c>
      <c r="L22" s="56"/>
      <c r="M22" s="120"/>
      <c r="N22" s="120"/>
      <c r="O22" s="120"/>
      <c r="P22" s="126"/>
    </row>
    <row r="23" spans="1:50" ht="18.95" customHeight="1" x14ac:dyDescent="0.25">
      <c r="A23" s="113"/>
      <c r="B23" s="37">
        <v>16</v>
      </c>
      <c r="C23" s="362"/>
      <c r="D23" s="363"/>
      <c r="E23" s="17" t="s">
        <v>281</v>
      </c>
      <c r="F23" s="80">
        <v>626897685</v>
      </c>
      <c r="G23" s="80">
        <v>68000</v>
      </c>
      <c r="H23" s="80"/>
      <c r="I23" s="80">
        <v>76000</v>
      </c>
      <c r="J23" s="80">
        <v>31066</v>
      </c>
      <c r="K23" s="80">
        <v>8563472</v>
      </c>
      <c r="L23" s="56"/>
      <c r="M23" s="120"/>
      <c r="N23" s="120"/>
      <c r="O23" s="120"/>
      <c r="P23" s="126"/>
    </row>
    <row r="24" spans="1:50" ht="18.2" customHeight="1" x14ac:dyDescent="0.25">
      <c r="A24" s="113"/>
      <c r="B24" s="37">
        <v>17</v>
      </c>
      <c r="C24" s="344" t="s">
        <v>247</v>
      </c>
      <c r="D24" s="345"/>
      <c r="E24" s="346"/>
      <c r="F24" s="116"/>
      <c r="G24" s="80"/>
      <c r="H24" s="80"/>
      <c r="I24" s="80"/>
      <c r="J24" s="80"/>
      <c r="K24" s="80"/>
      <c r="L24" s="56"/>
      <c r="M24" s="121"/>
      <c r="N24" s="121"/>
      <c r="O24" s="120"/>
      <c r="P24" s="126"/>
    </row>
    <row r="25" spans="1:50" ht="18.95" customHeight="1" x14ac:dyDescent="0.25">
      <c r="A25" s="113"/>
      <c r="B25" s="37">
        <v>18</v>
      </c>
      <c r="C25" s="337" t="s">
        <v>248</v>
      </c>
      <c r="D25" s="338"/>
      <c r="E25" s="339"/>
      <c r="F25" s="80">
        <v>73659</v>
      </c>
      <c r="G25" s="80">
        <v>15</v>
      </c>
      <c r="H25" s="80">
        <v>3</v>
      </c>
      <c r="I25" s="80">
        <v>104</v>
      </c>
      <c r="J25" s="80">
        <v>10145</v>
      </c>
      <c r="K25" s="80">
        <v>788</v>
      </c>
      <c r="L25" s="56"/>
      <c r="M25" s="120"/>
      <c r="N25" s="120"/>
      <c r="O25" s="120"/>
      <c r="P25" s="127"/>
      <c r="Q25" s="127"/>
      <c r="R25" s="127"/>
      <c r="S25" s="127"/>
      <c r="T25" s="127"/>
      <c r="U25" s="127"/>
      <c r="V25" s="122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</row>
    <row r="26" spans="1:50" ht="17.45" customHeight="1" x14ac:dyDescent="0.25">
      <c r="A26" s="113"/>
      <c r="B26" s="37">
        <v>19</v>
      </c>
      <c r="C26" s="307" t="s">
        <v>249</v>
      </c>
      <c r="D26" s="308"/>
      <c r="E26" s="309"/>
      <c r="F26" s="80">
        <v>72728</v>
      </c>
      <c r="G26" s="80">
        <v>14</v>
      </c>
      <c r="H26" s="80">
        <v>3</v>
      </c>
      <c r="I26" s="80">
        <v>99</v>
      </c>
      <c r="J26" s="80">
        <v>10028</v>
      </c>
      <c r="K26" s="80">
        <v>760</v>
      </c>
      <c r="L26" s="56"/>
      <c r="M26" s="120"/>
      <c r="N26" s="120"/>
      <c r="O26" s="120"/>
      <c r="P26" s="127"/>
      <c r="Q26" s="127"/>
      <c r="R26" s="127"/>
      <c r="S26" s="127"/>
      <c r="T26" s="127"/>
      <c r="U26" s="127"/>
      <c r="V26" s="122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</row>
    <row r="27" spans="1:50" ht="17.45" customHeight="1" x14ac:dyDescent="0.25">
      <c r="A27" s="113"/>
      <c r="B27" s="37">
        <v>20</v>
      </c>
      <c r="C27" s="307" t="s">
        <v>250</v>
      </c>
      <c r="D27" s="308"/>
      <c r="E27" s="309"/>
      <c r="F27" s="80">
        <v>797</v>
      </c>
      <c r="G27" s="80">
        <v>1</v>
      </c>
      <c r="H27" s="80"/>
      <c r="I27" s="80">
        <v>5</v>
      </c>
      <c r="J27" s="80">
        <v>97</v>
      </c>
      <c r="K27" s="80">
        <v>28</v>
      </c>
      <c r="L27" s="56"/>
      <c r="M27" s="120"/>
      <c r="N27" s="120"/>
      <c r="O27" s="120"/>
      <c r="P27" s="127"/>
      <c r="Q27" s="127"/>
      <c r="R27" s="127"/>
      <c r="S27" s="127"/>
      <c r="T27" s="127"/>
      <c r="U27" s="127"/>
      <c r="V27" s="122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</row>
    <row r="28" spans="1:50" ht="21.2" customHeight="1" x14ac:dyDescent="0.25">
      <c r="A28" s="113"/>
      <c r="B28" s="37">
        <v>21</v>
      </c>
      <c r="C28" s="337" t="s">
        <v>251</v>
      </c>
      <c r="D28" s="338"/>
      <c r="E28" s="339"/>
      <c r="F28" s="80">
        <v>140</v>
      </c>
      <c r="G28" s="80"/>
      <c r="H28" s="80"/>
      <c r="I28" s="80"/>
      <c r="J28" s="80">
        <v>13</v>
      </c>
      <c r="K28" s="80">
        <v>33</v>
      </c>
      <c r="L28" s="56"/>
      <c r="M28" s="120"/>
      <c r="N28" s="120"/>
      <c r="O28" s="120"/>
      <c r="P28" s="127"/>
      <c r="Q28" s="127"/>
      <c r="R28" s="127"/>
      <c r="S28" s="127"/>
      <c r="T28" s="127"/>
      <c r="U28" s="127"/>
      <c r="V28" s="122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</row>
    <row r="29" spans="1:50" ht="22.7" customHeight="1" x14ac:dyDescent="0.25">
      <c r="A29" s="113"/>
      <c r="B29" s="37">
        <v>22</v>
      </c>
      <c r="C29" s="337" t="s">
        <v>252</v>
      </c>
      <c r="D29" s="338"/>
      <c r="E29" s="339"/>
      <c r="F29" s="80">
        <f t="shared" ref="F29:K29" si="0">F30+F31+F36+F37+F38+F39+F40+F41+F42+F43+F44</f>
        <v>41802</v>
      </c>
      <c r="G29" s="80">
        <f t="shared" si="0"/>
        <v>5</v>
      </c>
      <c r="H29" s="80">
        <f t="shared" si="0"/>
        <v>3</v>
      </c>
      <c r="I29" s="80">
        <f t="shared" si="0"/>
        <v>94</v>
      </c>
      <c r="J29" s="80">
        <f t="shared" si="0"/>
        <v>6347</v>
      </c>
      <c r="K29" s="80">
        <f t="shared" si="0"/>
        <v>687</v>
      </c>
      <c r="L29" s="56"/>
      <c r="M29" s="120"/>
      <c r="N29" s="120"/>
      <c r="O29" s="120"/>
      <c r="P29" s="127"/>
      <c r="Q29" s="127"/>
      <c r="R29" s="127"/>
      <c r="S29" s="127"/>
      <c r="T29" s="127"/>
      <c r="U29" s="127"/>
      <c r="V29" s="122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</row>
    <row r="30" spans="1:50" ht="18.95" customHeight="1" x14ac:dyDescent="0.25">
      <c r="A30" s="113"/>
      <c r="B30" s="37">
        <v>23</v>
      </c>
      <c r="C30" s="307" t="s">
        <v>253</v>
      </c>
      <c r="D30" s="308"/>
      <c r="E30" s="309"/>
      <c r="F30" s="80">
        <v>21</v>
      </c>
      <c r="G30" s="80"/>
      <c r="H30" s="80"/>
      <c r="I30" s="80"/>
      <c r="J30" s="80">
        <v>1</v>
      </c>
      <c r="K30" s="80"/>
      <c r="L30" s="56"/>
      <c r="M30" s="120"/>
      <c r="N30" s="120"/>
      <c r="O30" s="120"/>
      <c r="P30" s="127"/>
      <c r="Q30" s="127"/>
      <c r="R30" s="127"/>
      <c r="S30" s="127"/>
      <c r="T30" s="127"/>
      <c r="U30" s="127"/>
      <c r="V30" s="122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</row>
    <row r="31" spans="1:50" ht="18.95" customHeight="1" x14ac:dyDescent="0.25">
      <c r="A31" s="113"/>
      <c r="B31" s="37">
        <v>24</v>
      </c>
      <c r="C31" s="252" t="s">
        <v>254</v>
      </c>
      <c r="D31" s="312" t="s">
        <v>33</v>
      </c>
      <c r="E31" s="312"/>
      <c r="F31" s="80">
        <v>13765</v>
      </c>
      <c r="G31" s="80">
        <v>5</v>
      </c>
      <c r="H31" s="80"/>
      <c r="I31" s="80">
        <v>85</v>
      </c>
      <c r="J31" s="80">
        <v>1402</v>
      </c>
      <c r="K31" s="80">
        <v>31</v>
      </c>
      <c r="L31" s="56"/>
      <c r="M31" s="120"/>
      <c r="N31" s="120"/>
      <c r="O31" s="120"/>
      <c r="P31" s="127"/>
      <c r="Q31" s="127"/>
      <c r="R31" s="127"/>
      <c r="S31" s="127"/>
      <c r="T31" s="127"/>
      <c r="U31" s="127"/>
      <c r="V31" s="122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</row>
    <row r="32" spans="1:50" ht="18.95" customHeight="1" x14ac:dyDescent="0.25">
      <c r="A32" s="113"/>
      <c r="B32" s="37">
        <v>25</v>
      </c>
      <c r="C32" s="253"/>
      <c r="D32" s="304" t="s">
        <v>266</v>
      </c>
      <c r="E32" s="304"/>
      <c r="F32" s="80">
        <v>2339</v>
      </c>
      <c r="G32" s="80"/>
      <c r="H32" s="80"/>
      <c r="I32" s="80">
        <v>8</v>
      </c>
      <c r="J32" s="80">
        <v>386</v>
      </c>
      <c r="K32" s="80">
        <v>8</v>
      </c>
      <c r="L32" s="56"/>
      <c r="M32" s="120"/>
      <c r="N32" s="120"/>
      <c r="O32" s="120"/>
      <c r="P32" s="127"/>
      <c r="Q32" s="127"/>
      <c r="R32" s="127"/>
      <c r="S32" s="127"/>
      <c r="T32" s="127"/>
      <c r="U32" s="127"/>
      <c r="V32" s="122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</row>
    <row r="33" spans="1:50" ht="18.95" customHeight="1" x14ac:dyDescent="0.25">
      <c r="A33" s="113"/>
      <c r="B33" s="37">
        <v>26</v>
      </c>
      <c r="C33" s="253"/>
      <c r="D33" s="304" t="s">
        <v>267</v>
      </c>
      <c r="E33" s="304"/>
      <c r="F33" s="80">
        <v>9209</v>
      </c>
      <c r="G33" s="80">
        <v>4</v>
      </c>
      <c r="H33" s="80"/>
      <c r="I33" s="80">
        <v>25</v>
      </c>
      <c r="J33" s="80">
        <v>752</v>
      </c>
      <c r="K33" s="80">
        <v>22</v>
      </c>
      <c r="L33" s="56"/>
      <c r="M33" s="120"/>
      <c r="N33" s="120"/>
      <c r="O33" s="120"/>
      <c r="P33" s="127"/>
      <c r="Q33" s="127"/>
      <c r="R33" s="127"/>
      <c r="S33" s="127"/>
      <c r="T33" s="127"/>
      <c r="U33" s="127"/>
      <c r="V33" s="122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</row>
    <row r="34" spans="1:50" ht="18.95" customHeight="1" x14ac:dyDescent="0.25">
      <c r="A34" s="113"/>
      <c r="B34" s="37">
        <v>27</v>
      </c>
      <c r="C34" s="253"/>
      <c r="D34" s="304" t="s">
        <v>268</v>
      </c>
      <c r="E34" s="304"/>
      <c r="F34" s="80">
        <v>2040</v>
      </c>
      <c r="G34" s="80">
        <v>1</v>
      </c>
      <c r="H34" s="80"/>
      <c r="I34" s="80">
        <v>44</v>
      </c>
      <c r="J34" s="80">
        <v>262</v>
      </c>
      <c r="K34" s="80">
        <v>1</v>
      </c>
      <c r="L34" s="56"/>
      <c r="M34" s="120"/>
      <c r="N34" s="120"/>
      <c r="O34" s="120"/>
      <c r="P34" s="127"/>
      <c r="Q34" s="127"/>
      <c r="R34" s="127"/>
      <c r="S34" s="127"/>
      <c r="T34" s="127"/>
      <c r="U34" s="127"/>
      <c r="V34" s="122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</row>
    <row r="35" spans="1:50" ht="18.95" customHeight="1" x14ac:dyDescent="0.25">
      <c r="A35" s="113"/>
      <c r="B35" s="37">
        <v>28</v>
      </c>
      <c r="C35" s="254"/>
      <c r="D35" s="304" t="s">
        <v>269</v>
      </c>
      <c r="E35" s="304"/>
      <c r="F35" s="80">
        <v>177</v>
      </c>
      <c r="G35" s="80"/>
      <c r="H35" s="80"/>
      <c r="I35" s="80">
        <v>8</v>
      </c>
      <c r="J35" s="80">
        <v>2</v>
      </c>
      <c r="K35" s="80"/>
      <c r="L35" s="56"/>
      <c r="M35" s="120"/>
      <c r="N35" s="120"/>
      <c r="O35" s="120"/>
      <c r="P35" s="127"/>
      <c r="Q35" s="127"/>
      <c r="R35" s="127"/>
      <c r="S35" s="127"/>
      <c r="T35" s="127"/>
      <c r="U35" s="127"/>
      <c r="V35" s="122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</row>
    <row r="36" spans="1:50" ht="18.2" customHeight="1" x14ac:dyDescent="0.25">
      <c r="A36" s="113"/>
      <c r="B36" s="37">
        <v>29</v>
      </c>
      <c r="C36" s="312" t="s">
        <v>255</v>
      </c>
      <c r="D36" s="312"/>
      <c r="E36" s="312"/>
      <c r="F36" s="80">
        <v>909</v>
      </c>
      <c r="G36" s="80"/>
      <c r="H36" s="80"/>
      <c r="I36" s="80"/>
      <c r="J36" s="80">
        <v>68</v>
      </c>
      <c r="K36" s="80">
        <v>1</v>
      </c>
      <c r="L36" s="56"/>
      <c r="M36" s="120"/>
      <c r="N36" s="120"/>
      <c r="O36" s="120"/>
      <c r="P36" s="127"/>
      <c r="Q36" s="127"/>
      <c r="R36" s="127"/>
      <c r="S36" s="127"/>
      <c r="T36" s="127"/>
      <c r="U36" s="127"/>
      <c r="V36" s="122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</row>
    <row r="37" spans="1:50" ht="18.2" customHeight="1" x14ac:dyDescent="0.25">
      <c r="A37" s="113"/>
      <c r="B37" s="37">
        <v>30</v>
      </c>
      <c r="C37" s="312" t="s">
        <v>256</v>
      </c>
      <c r="D37" s="312"/>
      <c r="E37" s="312"/>
      <c r="F37" s="80">
        <v>29</v>
      </c>
      <c r="G37" s="80"/>
      <c r="H37" s="80"/>
      <c r="I37" s="80"/>
      <c r="J37" s="80">
        <v>3</v>
      </c>
      <c r="K37" s="80"/>
      <c r="L37" s="56"/>
      <c r="M37" s="120"/>
      <c r="N37" s="120"/>
      <c r="O37" s="120"/>
      <c r="P37" s="127"/>
      <c r="Q37" s="127"/>
      <c r="R37" s="127"/>
      <c r="S37" s="127"/>
      <c r="T37" s="127"/>
      <c r="U37" s="127"/>
      <c r="V37" s="122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</row>
    <row r="38" spans="1:50" ht="18.2" customHeight="1" x14ac:dyDescent="0.25">
      <c r="A38" s="113"/>
      <c r="B38" s="37">
        <v>31</v>
      </c>
      <c r="C38" s="312" t="s">
        <v>257</v>
      </c>
      <c r="D38" s="312"/>
      <c r="E38" s="312"/>
      <c r="F38" s="80">
        <v>2584</v>
      </c>
      <c r="G38" s="80"/>
      <c r="H38" s="80"/>
      <c r="I38" s="80">
        <v>4</v>
      </c>
      <c r="J38" s="80">
        <v>172</v>
      </c>
      <c r="K38" s="80">
        <v>9</v>
      </c>
      <c r="L38" s="56"/>
      <c r="M38" s="120"/>
      <c r="N38" s="120"/>
      <c r="O38" s="120"/>
      <c r="P38" s="127"/>
      <c r="Q38" s="127"/>
      <c r="R38" s="127"/>
      <c r="S38" s="127"/>
      <c r="T38" s="127"/>
      <c r="U38" s="127"/>
      <c r="V38" s="122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</row>
    <row r="39" spans="1:50" ht="18.2" customHeight="1" x14ac:dyDescent="0.25">
      <c r="A39" s="113"/>
      <c r="B39" s="37">
        <v>32</v>
      </c>
      <c r="C39" s="312" t="s">
        <v>232</v>
      </c>
      <c r="D39" s="312"/>
      <c r="E39" s="312"/>
      <c r="F39" s="80">
        <v>88</v>
      </c>
      <c r="G39" s="80"/>
      <c r="H39" s="80"/>
      <c r="I39" s="80"/>
      <c r="J39" s="80">
        <v>14</v>
      </c>
      <c r="K39" s="80"/>
      <c r="L39" s="56"/>
      <c r="M39" s="120"/>
      <c r="N39" s="120"/>
      <c r="O39" s="120"/>
      <c r="P39" s="127"/>
      <c r="Q39" s="127"/>
      <c r="R39" s="127"/>
      <c r="S39" s="127"/>
      <c r="T39" s="127"/>
      <c r="U39" s="127"/>
      <c r="V39" s="122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</row>
    <row r="40" spans="1:50" ht="18.2" customHeight="1" x14ac:dyDescent="0.25">
      <c r="A40" s="113"/>
      <c r="B40" s="37">
        <v>33</v>
      </c>
      <c r="C40" s="312" t="s">
        <v>258</v>
      </c>
      <c r="D40" s="312"/>
      <c r="E40" s="312"/>
      <c r="F40" s="80">
        <v>42</v>
      </c>
      <c r="G40" s="80"/>
      <c r="H40" s="80"/>
      <c r="I40" s="80"/>
      <c r="J40" s="80">
        <v>1</v>
      </c>
      <c r="K40" s="80"/>
      <c r="L40" s="56"/>
      <c r="M40" s="120"/>
      <c r="N40" s="120"/>
      <c r="O40" s="120"/>
      <c r="P40" s="127"/>
      <c r="Q40" s="127"/>
      <c r="R40" s="127"/>
      <c r="S40" s="127"/>
      <c r="T40" s="127"/>
      <c r="U40" s="127"/>
      <c r="V40" s="122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</row>
    <row r="41" spans="1:50" ht="18.2" customHeight="1" x14ac:dyDescent="0.25">
      <c r="A41" s="113"/>
      <c r="B41" s="37">
        <v>34</v>
      </c>
      <c r="C41" s="312" t="s">
        <v>230</v>
      </c>
      <c r="D41" s="312"/>
      <c r="E41" s="312"/>
      <c r="F41" s="80">
        <v>4387</v>
      </c>
      <c r="G41" s="80"/>
      <c r="H41" s="80"/>
      <c r="I41" s="80"/>
      <c r="J41" s="80">
        <v>9</v>
      </c>
      <c r="K41" s="80">
        <v>24</v>
      </c>
      <c r="L41" s="56"/>
      <c r="M41" s="120"/>
      <c r="N41" s="120"/>
      <c r="O41" s="120"/>
      <c r="P41" s="127"/>
      <c r="Q41" s="127"/>
      <c r="R41" s="127"/>
      <c r="S41" s="127"/>
      <c r="T41" s="127"/>
      <c r="U41" s="127"/>
      <c r="V41" s="122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</row>
    <row r="42" spans="1:50" ht="18.2" customHeight="1" x14ac:dyDescent="0.25">
      <c r="A42" s="113"/>
      <c r="B42" s="37">
        <v>35</v>
      </c>
      <c r="C42" s="312" t="s">
        <v>226</v>
      </c>
      <c r="D42" s="312"/>
      <c r="E42" s="312"/>
      <c r="F42" s="80">
        <v>19857</v>
      </c>
      <c r="G42" s="80"/>
      <c r="H42" s="80">
        <v>3</v>
      </c>
      <c r="I42" s="80">
        <v>5</v>
      </c>
      <c r="J42" s="80">
        <v>4672</v>
      </c>
      <c r="K42" s="80">
        <v>621</v>
      </c>
      <c r="L42" s="56"/>
      <c r="M42" s="120"/>
      <c r="N42" s="120"/>
      <c r="O42" s="120"/>
      <c r="P42" s="127"/>
      <c r="Q42" s="127"/>
      <c r="R42" s="127"/>
      <c r="S42" s="127"/>
      <c r="T42" s="127"/>
      <c r="U42" s="127"/>
      <c r="V42" s="122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</row>
    <row r="43" spans="1:50" ht="28.7" customHeight="1" x14ac:dyDescent="0.25">
      <c r="A43" s="113"/>
      <c r="B43" s="37">
        <v>36</v>
      </c>
      <c r="C43" s="312" t="s">
        <v>259</v>
      </c>
      <c r="D43" s="312"/>
      <c r="E43" s="312"/>
      <c r="F43" s="80"/>
      <c r="G43" s="80"/>
      <c r="H43" s="80"/>
      <c r="I43" s="80"/>
      <c r="J43" s="80"/>
      <c r="K43" s="80"/>
      <c r="L43" s="56"/>
      <c r="M43" s="120"/>
      <c r="N43" s="120"/>
      <c r="O43" s="120"/>
      <c r="P43" s="127"/>
      <c r="Q43" s="127"/>
      <c r="R43" s="127"/>
      <c r="S43" s="127"/>
      <c r="T43" s="127"/>
      <c r="U43" s="127"/>
      <c r="V43" s="122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</row>
    <row r="44" spans="1:50" ht="18.2" customHeight="1" x14ac:dyDescent="0.25">
      <c r="A44" s="113"/>
      <c r="B44" s="37">
        <v>37</v>
      </c>
      <c r="C44" s="312" t="s">
        <v>260</v>
      </c>
      <c r="D44" s="312"/>
      <c r="E44" s="312"/>
      <c r="F44" s="80">
        <v>120</v>
      </c>
      <c r="G44" s="80"/>
      <c r="H44" s="80"/>
      <c r="I44" s="80"/>
      <c r="J44" s="80">
        <v>5</v>
      </c>
      <c r="K44" s="80">
        <v>1</v>
      </c>
      <c r="L44" s="56"/>
      <c r="M44" s="120"/>
      <c r="N44" s="120"/>
      <c r="O44" s="120"/>
      <c r="P44" s="127"/>
      <c r="Q44" s="127"/>
      <c r="R44" s="127"/>
      <c r="S44" s="127"/>
      <c r="T44" s="127"/>
      <c r="U44" s="127"/>
      <c r="V44" s="122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</row>
    <row r="45" spans="1:50" ht="18.2" customHeight="1" x14ac:dyDescent="0.25">
      <c r="A45" s="113"/>
      <c r="B45" s="37">
        <v>38</v>
      </c>
      <c r="C45" s="364" t="s">
        <v>261</v>
      </c>
      <c r="D45" s="350" t="s">
        <v>270</v>
      </c>
      <c r="E45" s="351"/>
      <c r="F45" s="80">
        <v>934</v>
      </c>
      <c r="G45" s="80">
        <v>1</v>
      </c>
      <c r="H45" s="80"/>
      <c r="I45" s="80">
        <v>27</v>
      </c>
      <c r="J45" s="80">
        <v>328</v>
      </c>
      <c r="K45" s="80">
        <v>9</v>
      </c>
      <c r="L45" s="56"/>
      <c r="M45" s="120"/>
      <c r="N45" s="120"/>
      <c r="O45" s="120"/>
      <c r="P45" s="127"/>
      <c r="Q45" s="127"/>
      <c r="R45" s="127"/>
      <c r="S45" s="127"/>
      <c r="T45" s="127"/>
      <c r="U45" s="127"/>
      <c r="V45" s="122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</row>
    <row r="46" spans="1:50" ht="23.25" customHeight="1" x14ac:dyDescent="0.25">
      <c r="A46" s="113"/>
      <c r="B46" s="37">
        <v>39</v>
      </c>
      <c r="C46" s="365"/>
      <c r="D46" s="350" t="s">
        <v>271</v>
      </c>
      <c r="E46" s="351"/>
      <c r="F46" s="80">
        <v>1425</v>
      </c>
      <c r="G46" s="80"/>
      <c r="H46" s="80"/>
      <c r="I46" s="80"/>
      <c r="J46" s="80">
        <v>11</v>
      </c>
      <c r="K46" s="80">
        <v>329</v>
      </c>
      <c r="L46" s="56"/>
      <c r="M46" s="120"/>
      <c r="N46" s="120"/>
      <c r="O46" s="120"/>
      <c r="P46" s="127"/>
      <c r="Q46" s="127"/>
      <c r="R46" s="127"/>
      <c r="S46" s="127"/>
      <c r="T46" s="127"/>
      <c r="U46" s="127"/>
      <c r="V46" s="122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</row>
    <row r="47" spans="1:50" ht="18.2" customHeight="1" x14ac:dyDescent="0.25">
      <c r="A47" s="113"/>
      <c r="B47" s="37">
        <v>40</v>
      </c>
      <c r="C47" s="365"/>
      <c r="D47" s="350" t="s">
        <v>226</v>
      </c>
      <c r="E47" s="351"/>
      <c r="F47" s="80">
        <v>61</v>
      </c>
      <c r="G47" s="80"/>
      <c r="H47" s="80"/>
      <c r="I47" s="80"/>
      <c r="J47" s="80">
        <v>3</v>
      </c>
      <c r="K47" s="80">
        <v>17</v>
      </c>
      <c r="L47" s="56"/>
      <c r="M47" s="120"/>
      <c r="N47" s="120"/>
      <c r="O47" s="120"/>
      <c r="P47" s="127"/>
      <c r="Q47" s="127"/>
      <c r="R47" s="127"/>
      <c r="S47" s="127"/>
      <c r="T47" s="127"/>
      <c r="U47" s="127"/>
      <c r="V47" s="122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</row>
    <row r="48" spans="1:50" ht="26.45" customHeight="1" x14ac:dyDescent="0.25">
      <c r="A48" s="113"/>
      <c r="B48" s="37">
        <v>41</v>
      </c>
      <c r="C48" s="366"/>
      <c r="D48" s="350" t="s">
        <v>272</v>
      </c>
      <c r="E48" s="351"/>
      <c r="F48" s="80">
        <v>28</v>
      </c>
      <c r="G48" s="80"/>
      <c r="H48" s="80"/>
      <c r="I48" s="80"/>
      <c r="J48" s="80">
        <v>4</v>
      </c>
      <c r="K48" s="80">
        <v>7</v>
      </c>
      <c r="L48" s="56"/>
      <c r="M48" s="120"/>
      <c r="N48" s="120"/>
      <c r="O48" s="120"/>
      <c r="P48" s="127"/>
      <c r="Q48" s="127"/>
      <c r="R48" s="127"/>
      <c r="S48" s="127"/>
      <c r="T48" s="127"/>
      <c r="U48" s="127"/>
      <c r="V48" s="122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</row>
    <row r="49" spans="1:50" ht="18.2" customHeight="1" x14ac:dyDescent="0.25">
      <c r="A49" s="113"/>
      <c r="B49" s="37">
        <v>42</v>
      </c>
      <c r="C49" s="367" t="s">
        <v>262</v>
      </c>
      <c r="D49" s="368"/>
      <c r="E49" s="369"/>
      <c r="F49" s="80">
        <f t="shared" ref="F49:K49" si="1">SUM(F50:F52)</f>
        <v>31857</v>
      </c>
      <c r="G49" s="80">
        <f t="shared" si="1"/>
        <v>10</v>
      </c>
      <c r="H49" s="80">
        <f t="shared" si="1"/>
        <v>0</v>
      </c>
      <c r="I49" s="80">
        <f t="shared" si="1"/>
        <v>10</v>
      </c>
      <c r="J49" s="80">
        <f t="shared" si="1"/>
        <v>3798</v>
      </c>
      <c r="K49" s="80">
        <f t="shared" si="1"/>
        <v>101</v>
      </c>
      <c r="L49" s="56"/>
      <c r="M49" s="120"/>
      <c r="N49" s="120"/>
      <c r="O49" s="120"/>
      <c r="P49" s="127"/>
      <c r="Q49" s="127"/>
      <c r="R49" s="127"/>
      <c r="S49" s="127"/>
      <c r="T49" s="127"/>
      <c r="U49" s="127"/>
      <c r="V49" s="122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</row>
    <row r="50" spans="1:50" ht="18.2" customHeight="1" x14ac:dyDescent="0.25">
      <c r="A50" s="113"/>
      <c r="B50" s="37">
        <v>43</v>
      </c>
      <c r="C50" s="347" t="s">
        <v>263</v>
      </c>
      <c r="D50" s="348"/>
      <c r="E50" s="349"/>
      <c r="F50" s="80">
        <v>28096</v>
      </c>
      <c r="G50" s="80">
        <v>10</v>
      </c>
      <c r="H50" s="80"/>
      <c r="I50" s="80">
        <v>10</v>
      </c>
      <c r="J50" s="80">
        <v>3584</v>
      </c>
      <c r="K50" s="80">
        <v>34</v>
      </c>
      <c r="L50" s="56"/>
      <c r="M50" s="120"/>
      <c r="N50" s="120"/>
      <c r="O50" s="120"/>
      <c r="P50" s="127"/>
      <c r="Q50" s="127"/>
      <c r="R50" s="127"/>
      <c r="S50" s="127"/>
      <c r="T50" s="127"/>
      <c r="U50" s="127"/>
      <c r="V50" s="122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</row>
    <row r="51" spans="1:50" ht="18.2" customHeight="1" x14ac:dyDescent="0.25">
      <c r="A51" s="113"/>
      <c r="B51" s="37">
        <v>44</v>
      </c>
      <c r="C51" s="347" t="s">
        <v>264</v>
      </c>
      <c r="D51" s="348"/>
      <c r="E51" s="349"/>
      <c r="F51" s="80">
        <v>3435</v>
      </c>
      <c r="G51" s="80"/>
      <c r="H51" s="80"/>
      <c r="I51" s="80"/>
      <c r="J51" s="80">
        <v>194</v>
      </c>
      <c r="K51" s="80">
        <v>62</v>
      </c>
      <c r="L51" s="56"/>
      <c r="M51" s="120"/>
      <c r="N51" s="120"/>
      <c r="O51" s="120"/>
      <c r="P51" s="127"/>
      <c r="Q51" s="127"/>
      <c r="R51" s="127"/>
      <c r="S51" s="127"/>
      <c r="T51" s="127"/>
      <c r="U51" s="127"/>
      <c r="V51" s="122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</row>
    <row r="52" spans="1:50" ht="18.2" customHeight="1" x14ac:dyDescent="0.25">
      <c r="A52" s="113"/>
      <c r="B52" s="37">
        <v>45</v>
      </c>
      <c r="C52" s="347" t="s">
        <v>265</v>
      </c>
      <c r="D52" s="348"/>
      <c r="E52" s="349"/>
      <c r="F52" s="80">
        <v>326</v>
      </c>
      <c r="G52" s="80"/>
      <c r="H52" s="80"/>
      <c r="I52" s="80"/>
      <c r="J52" s="80">
        <v>20</v>
      </c>
      <c r="K52" s="80">
        <v>5</v>
      </c>
      <c r="L52" s="56"/>
      <c r="M52" s="120"/>
      <c r="N52" s="120"/>
      <c r="O52" s="120"/>
      <c r="P52" s="127"/>
      <c r="Q52" s="127"/>
      <c r="R52" s="127"/>
      <c r="S52" s="127"/>
      <c r="T52" s="127"/>
      <c r="U52" s="127"/>
      <c r="V52" s="122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</row>
    <row r="53" spans="1:50" ht="12.95" customHeight="1" x14ac:dyDescent="0.2">
      <c r="B53" s="38"/>
      <c r="C53" s="38"/>
      <c r="D53" s="38"/>
      <c r="E53" s="38"/>
      <c r="F53" s="38"/>
      <c r="G53" s="38"/>
      <c r="H53" s="38"/>
      <c r="I53" s="38"/>
      <c r="J53" s="38"/>
      <c r="K53" s="38"/>
      <c r="M53" s="122"/>
      <c r="N53" s="122"/>
      <c r="O53" s="125"/>
      <c r="P53" s="127"/>
      <c r="Q53" s="127"/>
      <c r="R53" s="127"/>
      <c r="S53" s="127"/>
      <c r="T53" s="127"/>
      <c r="U53" s="127"/>
      <c r="V53" s="122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</row>
    <row r="54" spans="1:50" ht="12.95" customHeight="1" x14ac:dyDescent="0.2">
      <c r="M54" s="122"/>
      <c r="N54" s="122"/>
      <c r="O54" s="125"/>
      <c r="P54" s="127"/>
      <c r="Q54" s="127"/>
      <c r="R54" s="127"/>
      <c r="S54" s="127"/>
      <c r="T54" s="127"/>
      <c r="U54" s="127"/>
      <c r="V54" s="122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</row>
    <row r="55" spans="1:50" ht="12.95" customHeight="1" x14ac:dyDescent="0.2">
      <c r="M55" s="122"/>
      <c r="N55" s="122"/>
      <c r="O55" s="125"/>
      <c r="P55" s="127"/>
      <c r="Q55" s="127"/>
      <c r="R55" s="127"/>
      <c r="S55" s="127"/>
      <c r="T55" s="127"/>
      <c r="U55" s="127"/>
      <c r="V55" s="122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</row>
    <row r="56" spans="1:50" ht="12.95" customHeight="1" x14ac:dyDescent="0.2">
      <c r="M56" s="122"/>
      <c r="N56" s="122"/>
      <c r="O56" s="125"/>
      <c r="P56" s="127"/>
      <c r="Q56" s="127"/>
      <c r="R56" s="127"/>
      <c r="S56" s="127"/>
      <c r="T56" s="127"/>
      <c r="U56" s="127"/>
      <c r="V56" s="122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</row>
    <row r="57" spans="1:50" ht="12.95" customHeight="1" x14ac:dyDescent="0.2">
      <c r="M57" s="122"/>
      <c r="N57" s="122"/>
      <c r="O57" s="125"/>
      <c r="P57" s="127"/>
      <c r="Q57" s="127"/>
      <c r="R57" s="127"/>
      <c r="S57" s="127"/>
      <c r="T57" s="127"/>
      <c r="U57" s="127"/>
      <c r="V57" s="122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</row>
    <row r="58" spans="1:50" ht="12.95" customHeight="1" x14ac:dyDescent="0.2">
      <c r="M58" s="122"/>
      <c r="N58" s="122"/>
      <c r="O58" s="125"/>
      <c r="P58" s="127"/>
      <c r="Q58" s="127"/>
      <c r="R58" s="127"/>
      <c r="S58" s="127"/>
      <c r="T58" s="127"/>
      <c r="U58" s="127"/>
      <c r="V58" s="122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</row>
    <row r="59" spans="1:50" ht="12.95" customHeight="1" x14ac:dyDescent="0.2">
      <c r="M59" s="122"/>
      <c r="N59" s="122"/>
      <c r="O59" s="125"/>
      <c r="P59" s="127"/>
      <c r="Q59" s="127"/>
      <c r="R59" s="127"/>
      <c r="S59" s="127"/>
      <c r="T59" s="127"/>
      <c r="U59" s="127"/>
      <c r="V59" s="122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</row>
    <row r="60" spans="1:50" ht="12.95" customHeight="1" x14ac:dyDescent="0.2">
      <c r="M60" s="122"/>
      <c r="N60" s="122"/>
      <c r="O60" s="125"/>
      <c r="P60" s="127"/>
      <c r="Q60" s="127"/>
      <c r="R60" s="127"/>
      <c r="S60" s="127"/>
      <c r="T60" s="127"/>
      <c r="U60" s="127"/>
      <c r="V60" s="122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</row>
    <row r="61" spans="1:50" ht="12.95" customHeight="1" x14ac:dyDescent="0.2">
      <c r="M61" s="122"/>
      <c r="N61" s="122"/>
      <c r="O61" s="125"/>
      <c r="P61" s="127"/>
      <c r="Q61" s="127"/>
      <c r="R61" s="127"/>
      <c r="S61" s="127"/>
      <c r="T61" s="127"/>
      <c r="U61" s="127"/>
      <c r="V61" s="122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</row>
    <row r="62" spans="1:50" ht="12.95" customHeight="1" x14ac:dyDescent="0.2">
      <c r="M62" s="122"/>
      <c r="N62" s="122"/>
      <c r="O62" s="125"/>
      <c r="P62" s="127"/>
      <c r="Q62" s="127"/>
      <c r="R62" s="127"/>
      <c r="S62" s="127"/>
      <c r="T62" s="127"/>
      <c r="U62" s="127"/>
      <c r="V62" s="122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</row>
    <row r="63" spans="1:50" ht="12.95" customHeight="1" x14ac:dyDescent="0.2">
      <c r="M63" s="122"/>
      <c r="N63" s="122"/>
      <c r="O63" s="125"/>
      <c r="P63" s="127"/>
      <c r="Q63" s="127"/>
      <c r="R63" s="127"/>
      <c r="S63" s="127"/>
      <c r="T63" s="127"/>
      <c r="U63" s="127"/>
      <c r="V63" s="122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</row>
    <row r="64" spans="1:50" ht="12.95" customHeight="1" x14ac:dyDescent="0.2">
      <c r="M64" s="122"/>
      <c r="N64" s="122"/>
      <c r="O64" s="125"/>
      <c r="P64" s="127"/>
      <c r="Q64" s="127"/>
      <c r="R64" s="127"/>
      <c r="S64" s="127"/>
      <c r="T64" s="127"/>
      <c r="U64" s="127"/>
      <c r="V64" s="122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</row>
    <row r="65" spans="13:50" ht="12.95" customHeight="1" x14ac:dyDescent="0.2">
      <c r="M65" s="122"/>
      <c r="N65" s="122"/>
      <c r="O65" s="125"/>
      <c r="P65" s="127"/>
      <c r="Q65" s="127"/>
      <c r="R65" s="127"/>
      <c r="S65" s="127"/>
      <c r="T65" s="127"/>
      <c r="U65" s="127"/>
      <c r="V65" s="122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</row>
    <row r="66" spans="13:50" ht="12.95" customHeight="1" x14ac:dyDescent="0.2">
      <c r="M66" s="122"/>
      <c r="N66" s="122"/>
      <c r="O66" s="125"/>
      <c r="P66" s="127"/>
      <c r="Q66" s="127"/>
      <c r="R66" s="127"/>
      <c r="S66" s="127"/>
      <c r="T66" s="127"/>
      <c r="U66" s="127"/>
      <c r="V66" s="122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</row>
    <row r="67" spans="13:50" ht="12.95" customHeight="1" x14ac:dyDescent="0.2">
      <c r="M67" s="122"/>
      <c r="N67" s="122"/>
      <c r="O67" s="125"/>
      <c r="P67" s="127"/>
      <c r="Q67" s="127"/>
      <c r="R67" s="127"/>
      <c r="S67" s="127"/>
      <c r="T67" s="127"/>
      <c r="U67" s="127"/>
      <c r="V67" s="122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</row>
    <row r="68" spans="13:50" ht="12.95" customHeight="1" x14ac:dyDescent="0.2">
      <c r="M68" s="122"/>
      <c r="N68" s="122"/>
      <c r="O68" s="125"/>
      <c r="P68" s="127"/>
      <c r="Q68" s="127"/>
      <c r="R68" s="127"/>
      <c r="S68" s="127"/>
      <c r="T68" s="127"/>
      <c r="U68" s="127"/>
      <c r="V68" s="122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</row>
    <row r="69" spans="13:50" ht="12.95" customHeight="1" x14ac:dyDescent="0.2">
      <c r="M69" s="122"/>
      <c r="N69" s="122"/>
      <c r="O69" s="125"/>
      <c r="P69" s="127"/>
      <c r="Q69" s="127"/>
      <c r="R69" s="127"/>
      <c r="S69" s="127"/>
      <c r="T69" s="127"/>
      <c r="U69" s="127"/>
      <c r="V69" s="122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</row>
    <row r="70" spans="13:50" ht="12.95" customHeight="1" x14ac:dyDescent="0.2">
      <c r="M70" s="122"/>
      <c r="N70" s="122"/>
      <c r="O70" s="125"/>
      <c r="P70" s="127"/>
      <c r="Q70" s="127"/>
      <c r="R70" s="127"/>
      <c r="S70" s="127"/>
      <c r="T70" s="127"/>
      <c r="U70" s="127"/>
      <c r="V70" s="122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</row>
    <row r="71" spans="13:50" ht="12.95" customHeight="1" x14ac:dyDescent="0.2">
      <c r="M71" s="122"/>
      <c r="N71" s="122"/>
      <c r="O71" s="125"/>
      <c r="P71" s="127"/>
      <c r="Q71" s="127"/>
      <c r="R71" s="127"/>
      <c r="S71" s="127"/>
      <c r="T71" s="127"/>
      <c r="U71" s="127"/>
      <c r="V71" s="122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</row>
    <row r="72" spans="13:50" ht="12.95" customHeight="1" x14ac:dyDescent="0.2">
      <c r="M72" s="122"/>
      <c r="N72" s="122"/>
      <c r="O72" s="125"/>
      <c r="P72" s="127"/>
      <c r="Q72" s="127"/>
      <c r="R72" s="127"/>
      <c r="S72" s="127"/>
      <c r="T72" s="127"/>
      <c r="U72" s="127"/>
      <c r="V72" s="122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</row>
    <row r="73" spans="13:50" ht="12.95" customHeight="1" x14ac:dyDescent="0.2">
      <c r="M73" s="122"/>
      <c r="N73" s="122"/>
      <c r="O73" s="125"/>
      <c r="P73" s="127"/>
      <c r="Q73" s="127"/>
      <c r="R73" s="127"/>
      <c r="S73" s="127"/>
      <c r="T73" s="127"/>
      <c r="U73" s="127"/>
      <c r="V73" s="122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</row>
    <row r="74" spans="13:50" ht="12.95" customHeight="1" x14ac:dyDescent="0.2">
      <c r="M74" s="122"/>
      <c r="N74" s="122"/>
      <c r="O74" s="125"/>
      <c r="P74" s="127"/>
      <c r="Q74" s="127"/>
      <c r="R74" s="127"/>
      <c r="S74" s="127"/>
      <c r="T74" s="127"/>
      <c r="U74" s="127"/>
      <c r="V74" s="122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</row>
    <row r="75" spans="13:50" ht="12.95" customHeight="1" x14ac:dyDescent="0.2">
      <c r="M75" s="122"/>
      <c r="N75" s="122"/>
      <c r="O75" s="125"/>
      <c r="P75" s="127"/>
      <c r="Q75" s="127"/>
      <c r="R75" s="127"/>
      <c r="S75" s="127"/>
      <c r="T75" s="127"/>
      <c r="U75" s="127"/>
      <c r="V75" s="122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</row>
    <row r="76" spans="13:50" ht="12.95" customHeight="1" x14ac:dyDescent="0.2">
      <c r="M76" s="122"/>
      <c r="N76" s="122"/>
      <c r="O76" s="125"/>
      <c r="P76" s="127"/>
      <c r="Q76" s="127"/>
      <c r="R76" s="127"/>
      <c r="S76" s="127"/>
      <c r="T76" s="127"/>
      <c r="U76" s="127"/>
      <c r="V76" s="122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</row>
    <row r="77" spans="13:50" ht="12.95" customHeight="1" x14ac:dyDescent="0.2">
      <c r="M77" s="122"/>
      <c r="N77" s="122"/>
      <c r="O77" s="125"/>
      <c r="P77" s="127"/>
      <c r="Q77" s="127"/>
      <c r="R77" s="127"/>
      <c r="S77" s="127"/>
      <c r="T77" s="127"/>
      <c r="U77" s="127"/>
      <c r="V77" s="122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</row>
    <row r="78" spans="13:50" ht="12.95" customHeight="1" x14ac:dyDescent="0.2">
      <c r="M78" s="122"/>
      <c r="N78" s="122"/>
      <c r="O78" s="125"/>
      <c r="P78" s="127"/>
      <c r="Q78" s="127"/>
      <c r="R78" s="127"/>
      <c r="S78" s="127"/>
      <c r="T78" s="127"/>
      <c r="U78" s="127"/>
      <c r="V78" s="122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</row>
    <row r="79" spans="13:50" ht="12.95" customHeight="1" x14ac:dyDescent="0.2">
      <c r="M79" s="122"/>
      <c r="N79" s="122"/>
      <c r="O79" s="125"/>
      <c r="P79" s="127"/>
      <c r="Q79" s="127"/>
      <c r="R79" s="127"/>
      <c r="S79" s="127"/>
      <c r="T79" s="127"/>
      <c r="U79" s="127"/>
      <c r="V79" s="122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</row>
    <row r="80" spans="13:50" ht="12.95" customHeight="1" x14ac:dyDescent="0.2">
      <c r="M80" s="122"/>
      <c r="N80" s="122"/>
      <c r="O80" s="125"/>
      <c r="P80" s="127"/>
      <c r="Q80" s="127"/>
      <c r="R80" s="127"/>
      <c r="S80" s="127"/>
      <c r="T80" s="127"/>
      <c r="U80" s="127"/>
      <c r="V80" s="122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</row>
    <row r="81" spans="13:50" ht="12.95" customHeight="1" x14ac:dyDescent="0.2">
      <c r="M81" s="122"/>
      <c r="N81" s="122"/>
      <c r="O81" s="125"/>
      <c r="P81" s="127"/>
      <c r="Q81" s="127"/>
      <c r="R81" s="127"/>
      <c r="S81" s="127"/>
      <c r="T81" s="127"/>
      <c r="U81" s="127"/>
      <c r="V81" s="122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</row>
    <row r="82" spans="13:50" ht="12.95" customHeight="1" x14ac:dyDescent="0.2">
      <c r="M82" s="122"/>
      <c r="N82" s="122"/>
      <c r="O82" s="125"/>
      <c r="P82" s="127"/>
      <c r="Q82" s="127"/>
      <c r="R82" s="127"/>
      <c r="S82" s="127"/>
      <c r="T82" s="127"/>
      <c r="U82" s="127"/>
      <c r="V82" s="122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</row>
    <row r="83" spans="13:50" ht="12.95" customHeight="1" x14ac:dyDescent="0.2">
      <c r="M83" s="122"/>
      <c r="N83" s="122"/>
      <c r="O83" s="125"/>
      <c r="P83" s="127"/>
      <c r="Q83" s="127"/>
      <c r="R83" s="127"/>
      <c r="S83" s="127"/>
      <c r="T83" s="127"/>
      <c r="U83" s="127"/>
      <c r="V83" s="122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</row>
    <row r="84" spans="13:50" ht="12.95" customHeight="1" x14ac:dyDescent="0.2">
      <c r="M84" s="122"/>
      <c r="N84" s="122"/>
      <c r="O84" s="125"/>
      <c r="P84" s="127"/>
      <c r="Q84" s="127"/>
      <c r="R84" s="127"/>
      <c r="S84" s="127"/>
      <c r="T84" s="127"/>
      <c r="U84" s="127"/>
      <c r="V84" s="122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</row>
    <row r="85" spans="13:50" ht="12.95" customHeight="1" x14ac:dyDescent="0.2">
      <c r="M85" s="122"/>
      <c r="N85" s="122"/>
      <c r="O85" s="125"/>
      <c r="P85" s="127"/>
      <c r="Q85" s="127"/>
      <c r="R85" s="127"/>
      <c r="S85" s="127"/>
      <c r="T85" s="127"/>
      <c r="U85" s="127"/>
      <c r="V85" s="122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</row>
    <row r="86" spans="13:50" ht="12.95" customHeight="1" x14ac:dyDescent="0.2">
      <c r="M86" s="122"/>
      <c r="N86" s="122"/>
      <c r="O86" s="125"/>
      <c r="P86" s="127"/>
      <c r="Q86" s="127"/>
      <c r="R86" s="127"/>
      <c r="S86" s="127"/>
      <c r="T86" s="127"/>
      <c r="U86" s="127"/>
      <c r="V86" s="122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</row>
    <row r="87" spans="13:50" ht="12.95" customHeight="1" x14ac:dyDescent="0.2">
      <c r="M87" s="122"/>
      <c r="N87" s="122"/>
      <c r="O87" s="125"/>
      <c r="P87" s="127"/>
      <c r="Q87" s="127"/>
      <c r="R87" s="127"/>
      <c r="S87" s="127"/>
      <c r="T87" s="127"/>
      <c r="U87" s="127"/>
      <c r="V87" s="122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</row>
    <row r="88" spans="13:50" ht="12.95" customHeight="1" x14ac:dyDescent="0.2">
      <c r="M88" s="122"/>
      <c r="N88" s="122"/>
      <c r="O88" s="125"/>
      <c r="P88" s="127"/>
      <c r="Q88" s="127"/>
      <c r="R88" s="127"/>
      <c r="S88" s="127"/>
      <c r="T88" s="127"/>
      <c r="U88" s="127"/>
      <c r="V88" s="122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</row>
    <row r="89" spans="13:50" ht="12.95" customHeight="1" x14ac:dyDescent="0.2">
      <c r="M89" s="122"/>
      <c r="N89" s="122"/>
      <c r="O89" s="125"/>
      <c r="P89" s="127"/>
      <c r="Q89" s="127"/>
      <c r="R89" s="127"/>
      <c r="S89" s="127"/>
      <c r="T89" s="127"/>
      <c r="U89" s="127"/>
      <c r="V89" s="122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</row>
    <row r="90" spans="13:50" ht="12.95" customHeight="1" x14ac:dyDescent="0.2">
      <c r="M90" s="122"/>
      <c r="N90" s="122"/>
      <c r="O90" s="125"/>
      <c r="P90" s="127"/>
      <c r="Q90" s="127"/>
      <c r="R90" s="127"/>
      <c r="S90" s="127"/>
      <c r="T90" s="127"/>
      <c r="U90" s="127"/>
      <c r="V90" s="122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</row>
    <row r="91" spans="13:50" ht="12.95" customHeight="1" x14ac:dyDescent="0.2">
      <c r="M91" s="122"/>
      <c r="N91" s="122"/>
      <c r="O91" s="125"/>
      <c r="P91" s="127"/>
      <c r="Q91" s="127"/>
      <c r="R91" s="127"/>
      <c r="S91" s="127"/>
      <c r="T91" s="127"/>
      <c r="U91" s="127"/>
      <c r="V91" s="122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</row>
    <row r="92" spans="13:50" ht="12.95" customHeight="1" x14ac:dyDescent="0.2">
      <c r="M92" s="122"/>
      <c r="N92" s="122"/>
      <c r="O92" s="125"/>
      <c r="P92" s="127"/>
      <c r="Q92" s="127"/>
      <c r="R92" s="127"/>
      <c r="S92" s="127"/>
      <c r="T92" s="127"/>
      <c r="U92" s="127"/>
      <c r="V92" s="122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</row>
    <row r="93" spans="13:50" ht="12.95" customHeight="1" x14ac:dyDescent="0.2">
      <c r="M93" s="122"/>
      <c r="N93" s="122"/>
      <c r="O93" s="125"/>
      <c r="P93" s="127"/>
      <c r="Q93" s="127"/>
      <c r="R93" s="127"/>
      <c r="S93" s="127"/>
      <c r="T93" s="127"/>
      <c r="U93" s="127"/>
      <c r="V93" s="122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</row>
    <row r="94" spans="13:50" ht="12.95" customHeight="1" x14ac:dyDescent="0.2">
      <c r="M94" s="122"/>
      <c r="N94" s="122"/>
      <c r="O94" s="125"/>
      <c r="P94" s="127"/>
      <c r="Q94" s="127"/>
      <c r="R94" s="127"/>
      <c r="S94" s="127"/>
      <c r="T94" s="127"/>
      <c r="U94" s="127"/>
      <c r="V94" s="122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</row>
    <row r="95" spans="13:50" ht="12.95" customHeight="1" x14ac:dyDescent="0.2">
      <c r="M95" s="122"/>
      <c r="N95" s="122"/>
      <c r="O95" s="125"/>
      <c r="P95" s="127"/>
      <c r="Q95" s="127"/>
      <c r="R95" s="127"/>
      <c r="S95" s="127"/>
      <c r="T95" s="127"/>
      <c r="U95" s="127"/>
      <c r="V95" s="122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</row>
    <row r="96" spans="13:50" ht="12.95" customHeight="1" x14ac:dyDescent="0.2">
      <c r="M96" s="122"/>
      <c r="N96" s="122"/>
      <c r="O96" s="125"/>
      <c r="P96" s="127"/>
      <c r="Q96" s="127"/>
      <c r="R96" s="127"/>
      <c r="S96" s="127"/>
      <c r="T96" s="127"/>
      <c r="U96" s="127"/>
      <c r="V96" s="122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</row>
    <row r="97" spans="13:50" ht="12.95" customHeight="1" x14ac:dyDescent="0.2">
      <c r="M97" s="122"/>
      <c r="N97" s="122"/>
      <c r="O97" s="125"/>
      <c r="P97" s="127"/>
      <c r="Q97" s="127"/>
      <c r="R97" s="127"/>
      <c r="S97" s="127"/>
      <c r="T97" s="127"/>
      <c r="U97" s="127"/>
      <c r="V97" s="122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</row>
    <row r="98" spans="13:50" ht="12.95" customHeight="1" x14ac:dyDescent="0.2">
      <c r="M98" s="122"/>
      <c r="N98" s="122"/>
      <c r="O98" s="125"/>
      <c r="P98" s="127"/>
      <c r="Q98" s="127"/>
      <c r="R98" s="127"/>
      <c r="S98" s="127"/>
      <c r="T98" s="127"/>
      <c r="U98" s="127"/>
      <c r="V98" s="122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</row>
    <row r="99" spans="13:50" ht="12.95" customHeight="1" x14ac:dyDescent="0.2">
      <c r="M99" s="122"/>
      <c r="N99" s="122"/>
      <c r="O99" s="125"/>
      <c r="P99" s="127"/>
      <c r="Q99" s="127"/>
      <c r="R99" s="127"/>
      <c r="S99" s="127"/>
      <c r="T99" s="127"/>
      <c r="U99" s="127"/>
      <c r="V99" s="122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</row>
    <row r="100" spans="13:50" ht="12.95" customHeight="1" x14ac:dyDescent="0.2">
      <c r="M100" s="122"/>
      <c r="N100" s="122"/>
      <c r="O100" s="125"/>
      <c r="P100" s="127"/>
      <c r="Q100" s="127"/>
      <c r="R100" s="127"/>
      <c r="S100" s="127"/>
      <c r="T100" s="127"/>
      <c r="U100" s="127"/>
      <c r="V100" s="122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</row>
    <row r="101" spans="13:50" ht="12.95" customHeight="1" x14ac:dyDescent="0.2">
      <c r="M101" s="122"/>
      <c r="N101" s="122"/>
      <c r="O101" s="125"/>
      <c r="P101" s="127"/>
      <c r="Q101" s="127"/>
      <c r="R101" s="127"/>
      <c r="S101" s="127"/>
      <c r="T101" s="127"/>
      <c r="U101" s="127"/>
      <c r="V101" s="122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</row>
    <row r="102" spans="13:50" ht="12.95" customHeight="1" x14ac:dyDescent="0.2">
      <c r="M102" s="122"/>
      <c r="N102" s="122"/>
      <c r="O102" s="125"/>
      <c r="P102" s="127"/>
      <c r="Q102" s="127"/>
      <c r="R102" s="127"/>
      <c r="S102" s="127"/>
      <c r="T102" s="127"/>
      <c r="U102" s="127"/>
      <c r="V102" s="122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</row>
    <row r="103" spans="13:50" ht="12.95" customHeight="1" x14ac:dyDescent="0.2">
      <c r="M103" s="122"/>
      <c r="N103" s="122"/>
      <c r="O103" s="125"/>
      <c r="P103" s="127"/>
      <c r="Q103" s="127"/>
      <c r="R103" s="127"/>
      <c r="S103" s="127"/>
      <c r="T103" s="127"/>
      <c r="U103" s="127"/>
      <c r="V103" s="122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</row>
    <row r="104" spans="13:50" ht="12.95" customHeight="1" x14ac:dyDescent="0.2">
      <c r="M104" s="122"/>
      <c r="N104" s="122"/>
      <c r="O104" s="125"/>
      <c r="P104" s="127"/>
      <c r="Q104" s="127"/>
      <c r="R104" s="127"/>
      <c r="S104" s="127"/>
      <c r="T104" s="127"/>
      <c r="U104" s="127"/>
      <c r="V104" s="122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</row>
    <row r="105" spans="13:50" ht="12.95" customHeight="1" x14ac:dyDescent="0.2">
      <c r="M105" s="122"/>
      <c r="N105" s="122"/>
      <c r="O105" s="125"/>
      <c r="P105" s="127"/>
      <c r="Q105" s="127"/>
      <c r="R105" s="127"/>
      <c r="S105" s="127"/>
      <c r="T105" s="127"/>
      <c r="U105" s="127"/>
      <c r="V105" s="122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</row>
    <row r="106" spans="13:50" ht="12.95" customHeight="1" x14ac:dyDescent="0.2">
      <c r="M106" s="122"/>
      <c r="N106" s="122"/>
      <c r="O106" s="125"/>
      <c r="P106" s="127"/>
      <c r="Q106" s="127"/>
      <c r="R106" s="127"/>
      <c r="S106" s="127"/>
      <c r="T106" s="127"/>
      <c r="U106" s="127"/>
      <c r="V106" s="122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</row>
    <row r="107" spans="13:50" ht="12.95" customHeight="1" x14ac:dyDescent="0.2">
      <c r="M107" s="122"/>
      <c r="N107" s="122"/>
      <c r="O107" s="125"/>
      <c r="P107" s="127"/>
      <c r="Q107" s="127"/>
      <c r="R107" s="127"/>
      <c r="S107" s="127"/>
      <c r="T107" s="127"/>
      <c r="U107" s="127"/>
      <c r="V107" s="122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</row>
    <row r="108" spans="13:50" ht="12.95" customHeight="1" x14ac:dyDescent="0.2">
      <c r="M108" s="122"/>
      <c r="N108" s="122"/>
      <c r="O108" s="125"/>
      <c r="P108" s="127"/>
      <c r="Q108" s="127"/>
      <c r="R108" s="127"/>
      <c r="S108" s="127"/>
      <c r="T108" s="127"/>
      <c r="U108" s="127"/>
      <c r="V108" s="122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</row>
    <row r="109" spans="13:50" ht="12.95" customHeight="1" x14ac:dyDescent="0.2">
      <c r="M109" s="122"/>
      <c r="N109" s="122"/>
      <c r="O109" s="125"/>
      <c r="P109" s="127"/>
      <c r="Q109" s="127"/>
      <c r="R109" s="127"/>
      <c r="S109" s="127"/>
      <c r="T109" s="127"/>
      <c r="U109" s="127"/>
      <c r="V109" s="122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</row>
    <row r="110" spans="13:50" ht="12.95" customHeight="1" x14ac:dyDescent="0.2">
      <c r="M110" s="122"/>
      <c r="N110" s="122"/>
      <c r="O110" s="125"/>
      <c r="P110" s="127"/>
      <c r="Q110" s="127"/>
      <c r="R110" s="127"/>
      <c r="S110" s="127"/>
      <c r="T110" s="127"/>
      <c r="U110" s="127"/>
      <c r="V110" s="122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</row>
    <row r="111" spans="13:50" ht="12.95" customHeight="1" x14ac:dyDescent="0.2">
      <c r="M111" s="122"/>
      <c r="N111" s="122"/>
      <c r="O111" s="125"/>
      <c r="P111" s="127"/>
      <c r="Q111" s="127"/>
      <c r="R111" s="127"/>
      <c r="S111" s="127"/>
      <c r="T111" s="127"/>
      <c r="U111" s="127"/>
      <c r="V111" s="122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</row>
    <row r="112" spans="13:50" ht="12.95" customHeight="1" x14ac:dyDescent="0.2">
      <c r="M112" s="122"/>
      <c r="N112" s="122"/>
      <c r="O112" s="125"/>
      <c r="P112" s="127"/>
      <c r="Q112" s="127"/>
      <c r="R112" s="127"/>
      <c r="S112" s="127"/>
      <c r="T112" s="127"/>
      <c r="U112" s="127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</row>
    <row r="113" spans="13:50" ht="12.95" customHeight="1" x14ac:dyDescent="0.2">
      <c r="M113" s="122"/>
      <c r="N113" s="122"/>
      <c r="O113" s="125"/>
      <c r="P113" s="127"/>
      <c r="Q113" s="127"/>
      <c r="R113" s="127"/>
      <c r="S113" s="127"/>
      <c r="T113" s="127"/>
      <c r="U113" s="127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</row>
    <row r="114" spans="13:50" ht="12.95" customHeight="1" x14ac:dyDescent="0.2">
      <c r="M114" s="122"/>
      <c r="N114" s="122"/>
      <c r="O114" s="125"/>
      <c r="P114" s="127"/>
      <c r="Q114" s="127"/>
      <c r="R114" s="127"/>
      <c r="S114" s="127"/>
      <c r="T114" s="127"/>
      <c r="U114" s="127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</row>
    <row r="115" spans="13:50" ht="12.95" customHeight="1" x14ac:dyDescent="0.2">
      <c r="M115" s="122"/>
      <c r="N115" s="122"/>
      <c r="O115" s="125"/>
      <c r="P115" s="127"/>
      <c r="Q115" s="127"/>
      <c r="R115" s="127"/>
      <c r="S115" s="127"/>
      <c r="T115" s="127"/>
      <c r="U115" s="127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</row>
    <row r="116" spans="13:50" ht="12.95" customHeight="1" x14ac:dyDescent="0.2">
      <c r="M116" s="122"/>
      <c r="N116" s="122"/>
      <c r="O116" s="125"/>
      <c r="P116" s="127"/>
      <c r="Q116" s="127"/>
      <c r="R116" s="127"/>
      <c r="S116" s="127"/>
      <c r="T116" s="127"/>
      <c r="U116" s="127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</row>
    <row r="117" spans="13:50" ht="12.95" customHeight="1" x14ac:dyDescent="0.2">
      <c r="M117" s="122"/>
      <c r="N117" s="122"/>
      <c r="O117" s="125"/>
      <c r="P117" s="127"/>
      <c r="Q117" s="127"/>
      <c r="R117" s="127"/>
      <c r="S117" s="127"/>
      <c r="T117" s="127"/>
      <c r="U117" s="127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</row>
    <row r="118" spans="13:50" ht="12.95" customHeight="1" x14ac:dyDescent="0.2">
      <c r="M118" s="122"/>
      <c r="N118" s="122"/>
      <c r="O118" s="125"/>
      <c r="P118" s="127"/>
      <c r="Q118" s="127"/>
      <c r="R118" s="127"/>
      <c r="S118" s="127"/>
      <c r="T118" s="127"/>
      <c r="U118" s="127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</row>
    <row r="119" spans="13:50" ht="12.95" customHeight="1" x14ac:dyDescent="0.2">
      <c r="M119" s="122"/>
      <c r="N119" s="122"/>
      <c r="O119" s="125"/>
      <c r="P119" s="127"/>
      <c r="Q119" s="127"/>
      <c r="R119" s="127"/>
      <c r="S119" s="127"/>
      <c r="T119" s="127"/>
      <c r="U119" s="127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</row>
    <row r="120" spans="13:50" ht="12.95" customHeight="1" x14ac:dyDescent="0.2">
      <c r="M120" s="122"/>
      <c r="N120" s="122"/>
      <c r="O120" s="125"/>
      <c r="P120" s="127"/>
      <c r="Q120" s="127"/>
      <c r="R120" s="127"/>
      <c r="S120" s="127"/>
      <c r="T120" s="127"/>
      <c r="U120" s="127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</row>
    <row r="121" spans="13:50" ht="12.95" customHeight="1" x14ac:dyDescent="0.2">
      <c r="M121" s="122"/>
      <c r="N121" s="122"/>
      <c r="O121" s="125"/>
      <c r="P121" s="127"/>
      <c r="Q121" s="127"/>
      <c r="R121" s="127"/>
      <c r="S121" s="127"/>
      <c r="T121" s="127"/>
      <c r="U121" s="127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</row>
    <row r="122" spans="13:50" ht="12.95" customHeight="1" x14ac:dyDescent="0.2">
      <c r="M122" s="122"/>
      <c r="N122" s="122"/>
      <c r="O122" s="125"/>
      <c r="P122" s="127"/>
      <c r="Q122" s="127"/>
      <c r="R122" s="127"/>
      <c r="S122" s="127"/>
      <c r="T122" s="127"/>
      <c r="U122" s="127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</row>
    <row r="123" spans="13:50" ht="12.95" customHeight="1" x14ac:dyDescent="0.2">
      <c r="M123" s="122"/>
      <c r="N123" s="122"/>
      <c r="O123" s="125"/>
      <c r="P123" s="127"/>
      <c r="Q123" s="127"/>
      <c r="R123" s="127"/>
      <c r="S123" s="127"/>
      <c r="T123" s="127"/>
      <c r="U123" s="127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</row>
    <row r="124" spans="13:50" ht="12.95" customHeight="1" x14ac:dyDescent="0.2">
      <c r="M124" s="122"/>
      <c r="N124" s="122"/>
      <c r="O124" s="125"/>
      <c r="P124" s="127"/>
      <c r="Q124" s="127"/>
      <c r="R124" s="127"/>
      <c r="S124" s="127"/>
      <c r="T124" s="127"/>
      <c r="U124" s="127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</row>
    <row r="125" spans="13:50" ht="12.95" customHeight="1" x14ac:dyDescent="0.2">
      <c r="M125" s="122"/>
      <c r="N125" s="122"/>
      <c r="O125" s="125"/>
      <c r="P125" s="127"/>
      <c r="Q125" s="127"/>
      <c r="R125" s="127"/>
      <c r="S125" s="127"/>
      <c r="T125" s="127"/>
      <c r="U125" s="127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</row>
    <row r="126" spans="13:50" ht="12.95" customHeight="1" x14ac:dyDescent="0.2">
      <c r="M126" s="122"/>
      <c r="N126" s="122"/>
      <c r="O126" s="125"/>
      <c r="P126" s="127"/>
      <c r="Q126" s="127"/>
      <c r="R126" s="127"/>
      <c r="S126" s="127"/>
      <c r="T126" s="127"/>
      <c r="U126" s="127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</row>
    <row r="127" spans="13:50" ht="12.95" customHeight="1" x14ac:dyDescent="0.2">
      <c r="M127" s="122"/>
      <c r="N127" s="122"/>
      <c r="O127" s="125"/>
      <c r="P127" s="127"/>
      <c r="Q127" s="127"/>
      <c r="R127" s="127"/>
      <c r="S127" s="127"/>
      <c r="T127" s="127"/>
      <c r="U127" s="127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</row>
    <row r="128" spans="13:50" ht="12.95" customHeight="1" x14ac:dyDescent="0.2">
      <c r="M128" s="122"/>
      <c r="N128" s="122"/>
      <c r="O128" s="125"/>
      <c r="P128" s="127"/>
      <c r="Q128" s="127"/>
      <c r="R128" s="127"/>
      <c r="S128" s="127"/>
      <c r="T128" s="127"/>
      <c r="U128" s="127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</row>
    <row r="129" spans="13:50" ht="12.95" customHeight="1" x14ac:dyDescent="0.2">
      <c r="M129" s="122"/>
      <c r="N129" s="122"/>
      <c r="O129" s="125"/>
      <c r="P129" s="127"/>
      <c r="Q129" s="127"/>
      <c r="R129" s="127"/>
      <c r="S129" s="127"/>
      <c r="T129" s="127"/>
      <c r="U129" s="127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</row>
    <row r="130" spans="13:50" ht="12.95" customHeight="1" x14ac:dyDescent="0.2">
      <c r="M130" s="122"/>
      <c r="N130" s="122"/>
      <c r="O130" s="125"/>
      <c r="P130" s="127"/>
      <c r="Q130" s="127"/>
      <c r="R130" s="127"/>
      <c r="S130" s="127"/>
      <c r="T130" s="127"/>
      <c r="U130" s="127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</row>
    <row r="131" spans="13:50" ht="12.95" customHeight="1" x14ac:dyDescent="0.2">
      <c r="M131" s="122"/>
      <c r="N131" s="122"/>
      <c r="O131" s="125"/>
      <c r="P131" s="127"/>
      <c r="Q131" s="127"/>
      <c r="R131" s="127"/>
      <c r="S131" s="127"/>
      <c r="T131" s="127"/>
      <c r="U131" s="127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</row>
    <row r="132" spans="13:50" ht="12.95" customHeight="1" x14ac:dyDescent="0.2">
      <c r="M132" s="122"/>
      <c r="N132" s="122"/>
      <c r="O132" s="125"/>
      <c r="P132" s="127"/>
      <c r="Q132" s="127"/>
      <c r="R132" s="127"/>
      <c r="S132" s="127"/>
      <c r="T132" s="127"/>
      <c r="U132" s="127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</row>
    <row r="133" spans="13:50" ht="12.95" customHeight="1" x14ac:dyDescent="0.2">
      <c r="M133" s="122"/>
      <c r="N133" s="122"/>
      <c r="O133" s="125"/>
      <c r="P133" s="127"/>
      <c r="Q133" s="127"/>
      <c r="R133" s="127"/>
      <c r="S133" s="127"/>
      <c r="T133" s="127"/>
      <c r="U133" s="127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</row>
    <row r="134" spans="13:50" ht="12.95" customHeight="1" x14ac:dyDescent="0.2">
      <c r="M134" s="122"/>
      <c r="N134" s="122"/>
      <c r="O134" s="125"/>
      <c r="P134" s="127"/>
      <c r="Q134" s="127"/>
      <c r="R134" s="127"/>
      <c r="S134" s="127"/>
      <c r="T134" s="127"/>
      <c r="U134" s="127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</row>
    <row r="135" spans="13:50" ht="12.95" customHeight="1" x14ac:dyDescent="0.2">
      <c r="M135" s="122"/>
      <c r="N135" s="122"/>
      <c r="O135" s="125"/>
      <c r="P135" s="127"/>
      <c r="Q135" s="127"/>
      <c r="R135" s="127"/>
      <c r="S135" s="127"/>
      <c r="T135" s="127"/>
      <c r="U135" s="127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</row>
    <row r="136" spans="13:50" ht="12.95" customHeight="1" x14ac:dyDescent="0.2">
      <c r="M136" s="122"/>
      <c r="N136" s="122"/>
      <c r="O136" s="125"/>
      <c r="P136" s="127"/>
      <c r="Q136" s="127"/>
      <c r="R136" s="127"/>
      <c r="S136" s="127"/>
      <c r="T136" s="127"/>
      <c r="U136" s="127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</row>
    <row r="137" spans="13:50" ht="12.95" customHeight="1" x14ac:dyDescent="0.2">
      <c r="M137" s="122"/>
      <c r="N137" s="122"/>
      <c r="O137" s="125"/>
      <c r="P137" s="127"/>
      <c r="Q137" s="127"/>
      <c r="R137" s="127"/>
      <c r="S137" s="127"/>
      <c r="T137" s="127"/>
      <c r="U137" s="127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</row>
    <row r="138" spans="13:50" ht="12.95" customHeight="1" x14ac:dyDescent="0.2">
      <c r="M138" s="122"/>
      <c r="N138" s="122"/>
      <c r="O138" s="125"/>
      <c r="P138" s="127"/>
      <c r="Q138" s="127"/>
      <c r="R138" s="127"/>
      <c r="S138" s="127"/>
      <c r="T138" s="127"/>
      <c r="U138" s="127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</row>
    <row r="139" spans="13:50" ht="12.95" customHeight="1" x14ac:dyDescent="0.2">
      <c r="M139" s="122"/>
      <c r="N139" s="122"/>
      <c r="O139" s="125"/>
      <c r="P139" s="127"/>
      <c r="Q139" s="127"/>
      <c r="R139" s="127"/>
      <c r="S139" s="127"/>
      <c r="T139" s="127"/>
      <c r="U139" s="127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</row>
    <row r="140" spans="13:50" ht="12.95" customHeight="1" x14ac:dyDescent="0.2">
      <c r="M140" s="122"/>
      <c r="N140" s="122"/>
      <c r="O140" s="125"/>
      <c r="P140" s="127"/>
      <c r="Q140" s="127"/>
      <c r="R140" s="127"/>
      <c r="S140" s="127"/>
      <c r="T140" s="127"/>
      <c r="U140" s="127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</row>
    <row r="141" spans="13:50" ht="12.95" customHeight="1" x14ac:dyDescent="0.2">
      <c r="M141" s="122"/>
      <c r="N141" s="122"/>
      <c r="O141" s="125"/>
      <c r="P141" s="127"/>
      <c r="Q141" s="127"/>
      <c r="R141" s="127"/>
      <c r="S141" s="127"/>
      <c r="T141" s="127"/>
      <c r="U141" s="127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</row>
    <row r="142" spans="13:50" ht="12.95" customHeight="1" x14ac:dyDescent="0.2">
      <c r="M142" s="122"/>
      <c r="N142" s="122"/>
      <c r="O142" s="125"/>
      <c r="P142" s="127"/>
      <c r="Q142" s="127"/>
      <c r="R142" s="127"/>
      <c r="S142" s="127"/>
      <c r="T142" s="127"/>
      <c r="U142" s="127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</row>
    <row r="143" spans="13:50" ht="12.95" customHeight="1" x14ac:dyDescent="0.2">
      <c r="M143" s="122"/>
      <c r="N143" s="122"/>
      <c r="O143" s="125"/>
      <c r="P143" s="127"/>
      <c r="Q143" s="127"/>
      <c r="R143" s="127"/>
      <c r="S143" s="127"/>
      <c r="T143" s="127"/>
      <c r="U143" s="127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</row>
    <row r="144" spans="13:50" ht="12.95" customHeight="1" x14ac:dyDescent="0.2">
      <c r="M144" s="122"/>
      <c r="N144" s="122"/>
      <c r="O144" s="125"/>
      <c r="P144" s="127"/>
      <c r="Q144" s="127"/>
      <c r="R144" s="127"/>
      <c r="S144" s="127"/>
      <c r="T144" s="127"/>
      <c r="U144" s="127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</row>
    <row r="145" spans="13:50" ht="12.95" customHeight="1" x14ac:dyDescent="0.2">
      <c r="M145" s="122"/>
      <c r="N145" s="122"/>
      <c r="O145" s="125"/>
      <c r="P145" s="127"/>
      <c r="Q145" s="127"/>
      <c r="R145" s="127"/>
      <c r="S145" s="127"/>
      <c r="T145" s="127"/>
      <c r="U145" s="127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</row>
    <row r="146" spans="13:50" ht="12.95" customHeight="1" x14ac:dyDescent="0.2">
      <c r="M146" s="122"/>
      <c r="N146" s="122"/>
      <c r="O146" s="125"/>
      <c r="P146" s="127"/>
      <c r="Q146" s="127"/>
      <c r="R146" s="127"/>
      <c r="S146" s="127"/>
      <c r="T146" s="127"/>
      <c r="U146" s="127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</row>
    <row r="147" spans="13:50" ht="12.95" customHeight="1" x14ac:dyDescent="0.2">
      <c r="M147" s="122"/>
      <c r="N147" s="122"/>
      <c r="O147" s="125"/>
      <c r="P147" s="127"/>
      <c r="Q147" s="127"/>
      <c r="R147" s="127"/>
      <c r="S147" s="127"/>
      <c r="T147" s="127"/>
      <c r="U147" s="127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</row>
    <row r="148" spans="13:50" ht="12.95" customHeight="1" x14ac:dyDescent="0.2">
      <c r="M148" s="122"/>
      <c r="N148" s="122"/>
      <c r="O148" s="125"/>
      <c r="P148" s="127"/>
      <c r="Q148" s="127"/>
      <c r="R148" s="127"/>
      <c r="S148" s="127"/>
      <c r="T148" s="127"/>
      <c r="U148" s="127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</row>
    <row r="149" spans="13:50" ht="12.95" customHeight="1" x14ac:dyDescent="0.2">
      <c r="M149" s="122"/>
      <c r="N149" s="122"/>
      <c r="O149" s="125"/>
      <c r="P149" s="127"/>
      <c r="Q149" s="127"/>
      <c r="R149" s="127"/>
      <c r="S149" s="127"/>
      <c r="T149" s="127"/>
      <c r="U149" s="127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</row>
    <row r="150" spans="13:50" ht="12.95" customHeight="1" x14ac:dyDescent="0.2">
      <c r="M150" s="122"/>
      <c r="N150" s="122"/>
      <c r="O150" s="125"/>
      <c r="P150" s="127"/>
      <c r="Q150" s="127"/>
      <c r="R150" s="127"/>
      <c r="S150" s="127"/>
      <c r="T150" s="127"/>
      <c r="U150" s="127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</row>
    <row r="151" spans="13:50" ht="12.95" customHeight="1" x14ac:dyDescent="0.2">
      <c r="M151" s="122"/>
      <c r="N151" s="122"/>
      <c r="O151" s="125"/>
      <c r="P151" s="127"/>
      <c r="Q151" s="127"/>
      <c r="R151" s="127"/>
      <c r="S151" s="127"/>
      <c r="T151" s="127"/>
      <c r="U151" s="127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</row>
    <row r="152" spans="13:50" ht="12.95" customHeight="1" x14ac:dyDescent="0.2">
      <c r="M152" s="122"/>
      <c r="N152" s="122"/>
      <c r="O152" s="125"/>
      <c r="P152" s="127"/>
      <c r="Q152" s="127"/>
      <c r="R152" s="127"/>
      <c r="S152" s="127"/>
      <c r="T152" s="127"/>
      <c r="U152" s="127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</row>
    <row r="153" spans="13:50" ht="12.95" customHeight="1" x14ac:dyDescent="0.2">
      <c r="M153" s="122"/>
      <c r="N153" s="122"/>
      <c r="O153" s="125"/>
      <c r="P153" s="127"/>
      <c r="Q153" s="127"/>
      <c r="R153" s="127"/>
      <c r="S153" s="127"/>
      <c r="T153" s="127"/>
      <c r="U153" s="127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</row>
    <row r="154" spans="13:50" ht="12.95" customHeight="1" x14ac:dyDescent="0.2">
      <c r="M154" s="122"/>
      <c r="N154" s="122"/>
      <c r="O154" s="125"/>
      <c r="P154" s="127"/>
      <c r="Q154" s="127"/>
      <c r="R154" s="127"/>
      <c r="S154" s="127"/>
      <c r="T154" s="127"/>
      <c r="U154" s="127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</row>
    <row r="155" spans="13:50" ht="12.95" customHeight="1" x14ac:dyDescent="0.2">
      <c r="M155" s="122"/>
      <c r="N155" s="122"/>
      <c r="O155" s="125"/>
      <c r="P155" s="127"/>
      <c r="Q155" s="127"/>
      <c r="R155" s="127"/>
      <c r="S155" s="127"/>
      <c r="T155" s="127"/>
      <c r="U155" s="127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</row>
    <row r="156" spans="13:50" ht="12.95" customHeight="1" x14ac:dyDescent="0.2">
      <c r="M156" s="122"/>
      <c r="N156" s="122"/>
      <c r="O156" s="125"/>
      <c r="P156" s="127"/>
      <c r="Q156" s="127"/>
      <c r="R156" s="127"/>
      <c r="S156" s="127"/>
      <c r="T156" s="127"/>
      <c r="U156" s="127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</row>
    <row r="157" spans="13:50" ht="12.95" customHeight="1" x14ac:dyDescent="0.2">
      <c r="M157" s="122"/>
      <c r="N157" s="122"/>
      <c r="O157" s="125"/>
      <c r="P157" s="127"/>
      <c r="Q157" s="127"/>
      <c r="R157" s="127"/>
      <c r="S157" s="127"/>
      <c r="T157" s="127"/>
      <c r="U157" s="127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</row>
    <row r="158" spans="13:50" ht="12.95" customHeight="1" x14ac:dyDescent="0.2">
      <c r="M158" s="122"/>
      <c r="N158" s="122"/>
      <c r="O158" s="125"/>
      <c r="P158" s="127"/>
      <c r="Q158" s="127"/>
      <c r="R158" s="127"/>
      <c r="S158" s="127"/>
      <c r="T158" s="127"/>
      <c r="U158" s="127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</row>
    <row r="159" spans="13:50" ht="12.95" customHeight="1" x14ac:dyDescent="0.2">
      <c r="M159" s="122"/>
      <c r="N159" s="122"/>
      <c r="O159" s="125"/>
      <c r="P159" s="127"/>
      <c r="Q159" s="127"/>
      <c r="R159" s="127"/>
      <c r="S159" s="127"/>
      <c r="T159" s="127"/>
      <c r="U159" s="127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</row>
    <row r="160" spans="13:50" ht="12.95" customHeight="1" x14ac:dyDescent="0.2">
      <c r="M160" s="122"/>
      <c r="N160" s="122"/>
      <c r="O160" s="125"/>
      <c r="P160" s="127"/>
      <c r="Q160" s="127"/>
      <c r="R160" s="127"/>
      <c r="S160" s="127"/>
      <c r="T160" s="127"/>
      <c r="U160" s="127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</row>
    <row r="161" spans="13:50" ht="12.95" customHeight="1" x14ac:dyDescent="0.2">
      <c r="M161" s="122"/>
      <c r="N161" s="122"/>
      <c r="O161" s="125"/>
      <c r="P161" s="127"/>
      <c r="Q161" s="127"/>
      <c r="R161" s="127"/>
      <c r="S161" s="127"/>
      <c r="T161" s="127"/>
      <c r="U161" s="127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</row>
    <row r="162" spans="13:50" ht="12.95" customHeight="1" x14ac:dyDescent="0.2">
      <c r="M162" s="122"/>
      <c r="N162" s="122"/>
      <c r="O162" s="125"/>
      <c r="P162" s="127"/>
      <c r="Q162" s="127"/>
      <c r="R162" s="127"/>
      <c r="S162" s="127"/>
      <c r="T162" s="127"/>
      <c r="U162" s="127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</row>
    <row r="163" spans="13:50" ht="12.95" customHeight="1" x14ac:dyDescent="0.2">
      <c r="M163" s="122"/>
      <c r="N163" s="122"/>
      <c r="O163" s="125"/>
      <c r="P163" s="127"/>
      <c r="Q163" s="127"/>
      <c r="R163" s="127"/>
      <c r="S163" s="127"/>
      <c r="T163" s="127"/>
      <c r="U163" s="127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</row>
    <row r="164" spans="13:50" ht="12.95" customHeight="1" x14ac:dyDescent="0.2">
      <c r="M164" s="122"/>
      <c r="N164" s="122"/>
      <c r="O164" s="125"/>
      <c r="P164" s="127"/>
      <c r="Q164" s="127"/>
      <c r="R164" s="127"/>
      <c r="S164" s="127"/>
      <c r="T164" s="127"/>
      <c r="U164" s="127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</row>
    <row r="165" spans="13:50" ht="12.95" customHeight="1" x14ac:dyDescent="0.2">
      <c r="M165" s="122"/>
      <c r="N165" s="122"/>
      <c r="O165" s="125"/>
      <c r="P165" s="127"/>
      <c r="Q165" s="127"/>
      <c r="R165" s="127"/>
      <c r="S165" s="127"/>
      <c r="T165" s="127"/>
      <c r="U165" s="127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</row>
    <row r="166" spans="13:50" ht="12.95" customHeight="1" x14ac:dyDescent="0.2">
      <c r="M166" s="122"/>
      <c r="N166" s="122"/>
      <c r="O166" s="125"/>
      <c r="P166" s="127"/>
      <c r="Q166" s="127"/>
      <c r="R166" s="127"/>
      <c r="S166" s="127"/>
      <c r="T166" s="127"/>
      <c r="U166" s="127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</row>
    <row r="167" spans="13:50" ht="12.95" customHeight="1" x14ac:dyDescent="0.2">
      <c r="M167" s="122"/>
      <c r="N167" s="122"/>
      <c r="O167" s="125"/>
      <c r="P167" s="127"/>
      <c r="Q167" s="127"/>
      <c r="R167" s="127"/>
      <c r="S167" s="127"/>
      <c r="T167" s="127"/>
      <c r="U167" s="127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</row>
    <row r="168" spans="13:50" ht="12.95" customHeight="1" x14ac:dyDescent="0.2">
      <c r="M168" s="122"/>
      <c r="N168" s="122"/>
      <c r="O168" s="125"/>
      <c r="P168" s="127"/>
      <c r="Q168" s="127"/>
      <c r="R168" s="127"/>
      <c r="S168" s="127"/>
      <c r="T168" s="127"/>
      <c r="U168" s="127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</row>
    <row r="169" spans="13:50" ht="12.95" customHeight="1" x14ac:dyDescent="0.2">
      <c r="M169" s="122"/>
      <c r="N169" s="122"/>
      <c r="O169" s="125"/>
      <c r="P169" s="127"/>
      <c r="Q169" s="127"/>
      <c r="R169" s="127"/>
      <c r="S169" s="127"/>
      <c r="T169" s="127"/>
      <c r="U169" s="127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</row>
    <row r="170" spans="13:50" ht="12.95" customHeight="1" x14ac:dyDescent="0.2">
      <c r="M170" s="122"/>
      <c r="N170" s="122"/>
      <c r="O170" s="125"/>
      <c r="P170" s="127"/>
      <c r="Q170" s="127"/>
      <c r="R170" s="127"/>
      <c r="S170" s="127"/>
      <c r="T170" s="127"/>
      <c r="U170" s="127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</row>
    <row r="171" spans="13:50" ht="12.95" customHeight="1" x14ac:dyDescent="0.2">
      <c r="M171" s="122"/>
      <c r="N171" s="122"/>
      <c r="O171" s="125"/>
      <c r="P171" s="127"/>
      <c r="Q171" s="127"/>
      <c r="R171" s="127"/>
      <c r="S171" s="127"/>
      <c r="T171" s="127"/>
      <c r="U171" s="127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</row>
    <row r="172" spans="13:50" ht="12.95" customHeight="1" x14ac:dyDescent="0.2">
      <c r="M172" s="122"/>
      <c r="N172" s="122"/>
      <c r="O172" s="125"/>
      <c r="P172" s="127"/>
      <c r="Q172" s="127"/>
      <c r="R172" s="127"/>
      <c r="S172" s="127"/>
      <c r="T172" s="127"/>
      <c r="U172" s="127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</row>
    <row r="173" spans="13:50" ht="12.95" customHeight="1" x14ac:dyDescent="0.2">
      <c r="M173" s="122"/>
      <c r="N173" s="122"/>
      <c r="O173" s="125"/>
      <c r="P173" s="127"/>
      <c r="Q173" s="127"/>
      <c r="R173" s="127"/>
      <c r="S173" s="127"/>
      <c r="T173" s="127"/>
      <c r="U173" s="127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</row>
    <row r="174" spans="13:50" ht="12.95" customHeight="1" x14ac:dyDescent="0.2">
      <c r="M174" s="122"/>
      <c r="N174" s="122"/>
      <c r="O174" s="125"/>
      <c r="P174" s="127"/>
      <c r="Q174" s="127"/>
      <c r="R174" s="127"/>
      <c r="S174" s="127"/>
      <c r="T174" s="127"/>
      <c r="U174" s="127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</row>
    <row r="175" spans="13:50" ht="12.95" customHeight="1" x14ac:dyDescent="0.2">
      <c r="M175" s="122"/>
      <c r="N175" s="122"/>
      <c r="O175" s="125"/>
      <c r="P175" s="127"/>
      <c r="Q175" s="127"/>
      <c r="R175" s="127"/>
      <c r="S175" s="127"/>
      <c r="T175" s="127"/>
      <c r="U175" s="127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</row>
    <row r="176" spans="13:50" ht="12.95" customHeight="1" x14ac:dyDescent="0.2">
      <c r="M176" s="122"/>
      <c r="N176" s="122"/>
      <c r="O176" s="125"/>
      <c r="P176" s="127"/>
      <c r="Q176" s="127"/>
      <c r="R176" s="127"/>
      <c r="S176" s="127"/>
      <c r="T176" s="127"/>
      <c r="U176" s="127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</row>
    <row r="177" spans="13:50" ht="12.95" customHeight="1" x14ac:dyDescent="0.2">
      <c r="M177" s="122"/>
      <c r="N177" s="122"/>
      <c r="O177" s="125"/>
      <c r="P177" s="127"/>
      <c r="Q177" s="127"/>
      <c r="R177" s="127"/>
      <c r="S177" s="127"/>
      <c r="T177" s="127"/>
      <c r="U177" s="127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</row>
    <row r="178" spans="13:50" ht="12.95" customHeight="1" x14ac:dyDescent="0.2">
      <c r="M178" s="122"/>
      <c r="N178" s="122"/>
      <c r="O178" s="125"/>
      <c r="P178" s="127"/>
      <c r="Q178" s="127"/>
      <c r="R178" s="127"/>
      <c r="S178" s="127"/>
      <c r="T178" s="127"/>
      <c r="U178" s="127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</row>
    <row r="179" spans="13:50" ht="12.95" customHeight="1" x14ac:dyDescent="0.2">
      <c r="M179" s="122"/>
      <c r="N179" s="122"/>
      <c r="O179" s="125"/>
      <c r="P179" s="127"/>
      <c r="Q179" s="127"/>
      <c r="R179" s="127"/>
      <c r="S179" s="127"/>
      <c r="T179" s="127"/>
      <c r="U179" s="127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</row>
    <row r="180" spans="13:50" ht="12.95" customHeight="1" x14ac:dyDescent="0.2">
      <c r="M180" s="122"/>
      <c r="N180" s="122"/>
      <c r="O180" s="125"/>
      <c r="P180" s="127"/>
      <c r="Q180" s="127"/>
      <c r="R180" s="127"/>
      <c r="S180" s="127"/>
      <c r="T180" s="127"/>
      <c r="U180" s="127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</row>
    <row r="181" spans="13:50" ht="12.95" customHeight="1" x14ac:dyDescent="0.2">
      <c r="M181" s="122"/>
      <c r="N181" s="122"/>
      <c r="O181" s="125"/>
      <c r="P181" s="127"/>
      <c r="Q181" s="127"/>
      <c r="R181" s="127"/>
      <c r="S181" s="127"/>
      <c r="T181" s="127"/>
      <c r="U181" s="127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</row>
    <row r="182" spans="13:50" ht="12.95" customHeight="1" x14ac:dyDescent="0.2">
      <c r="M182" s="122"/>
      <c r="N182" s="122"/>
      <c r="O182" s="125"/>
      <c r="P182" s="127"/>
      <c r="Q182" s="127"/>
      <c r="R182" s="127"/>
      <c r="S182" s="127"/>
      <c r="T182" s="127"/>
      <c r="U182" s="127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</row>
    <row r="183" spans="13:50" ht="12.95" customHeight="1" x14ac:dyDescent="0.2">
      <c r="M183" s="122"/>
      <c r="N183" s="122"/>
      <c r="O183" s="125"/>
      <c r="P183" s="127"/>
      <c r="Q183" s="127"/>
      <c r="R183" s="127"/>
      <c r="S183" s="127"/>
      <c r="T183" s="127"/>
      <c r="U183" s="127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</row>
    <row r="184" spans="13:50" ht="12.95" customHeight="1" x14ac:dyDescent="0.2">
      <c r="M184" s="122"/>
      <c r="N184" s="122"/>
      <c r="O184" s="125"/>
      <c r="P184" s="127"/>
      <c r="Q184" s="127"/>
      <c r="R184" s="127"/>
      <c r="S184" s="127"/>
      <c r="T184" s="127"/>
      <c r="U184" s="127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</row>
    <row r="185" spans="13:50" ht="12.95" customHeight="1" x14ac:dyDescent="0.2">
      <c r="M185" s="122"/>
      <c r="N185" s="122"/>
      <c r="O185" s="125"/>
      <c r="P185" s="127"/>
      <c r="Q185" s="127"/>
      <c r="R185" s="127"/>
      <c r="S185" s="127"/>
      <c r="T185" s="127"/>
      <c r="U185" s="127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</row>
    <row r="186" spans="13:50" ht="12.95" customHeight="1" x14ac:dyDescent="0.2">
      <c r="M186" s="122"/>
      <c r="N186" s="122"/>
      <c r="O186" s="125"/>
      <c r="P186" s="127"/>
      <c r="Q186" s="127"/>
      <c r="R186" s="127"/>
      <c r="S186" s="127"/>
      <c r="T186" s="127"/>
      <c r="U186" s="127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</row>
    <row r="187" spans="13:50" ht="12.95" customHeight="1" x14ac:dyDescent="0.2">
      <c r="M187" s="122"/>
      <c r="N187" s="122"/>
      <c r="O187" s="125"/>
      <c r="P187" s="127"/>
      <c r="Q187" s="127"/>
      <c r="R187" s="127"/>
      <c r="S187" s="127"/>
      <c r="T187" s="127"/>
      <c r="U187" s="127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</row>
    <row r="188" spans="13:50" ht="12.95" customHeight="1" x14ac:dyDescent="0.2">
      <c r="M188" s="122"/>
      <c r="N188" s="122"/>
      <c r="O188" s="125"/>
      <c r="P188" s="127"/>
      <c r="Q188" s="127"/>
      <c r="R188" s="127"/>
      <c r="S188" s="127"/>
      <c r="T188" s="127"/>
      <c r="U188" s="127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</row>
    <row r="189" spans="13:50" ht="12.95" customHeight="1" x14ac:dyDescent="0.2">
      <c r="M189" s="122"/>
      <c r="N189" s="122"/>
      <c r="O189" s="125"/>
      <c r="P189" s="127"/>
      <c r="Q189" s="127"/>
      <c r="R189" s="127"/>
      <c r="S189" s="127"/>
      <c r="T189" s="127"/>
      <c r="U189" s="127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</row>
    <row r="190" spans="13:50" ht="12.95" customHeight="1" x14ac:dyDescent="0.2">
      <c r="M190" s="122"/>
      <c r="N190" s="122"/>
      <c r="O190" s="125"/>
      <c r="P190" s="127"/>
      <c r="Q190" s="127"/>
      <c r="R190" s="127"/>
      <c r="S190" s="127"/>
      <c r="T190" s="127"/>
      <c r="U190" s="127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</row>
    <row r="191" spans="13:50" ht="12.95" customHeight="1" x14ac:dyDescent="0.2">
      <c r="M191" s="122"/>
      <c r="N191" s="122"/>
      <c r="O191" s="125"/>
      <c r="P191" s="127"/>
      <c r="Q191" s="127"/>
      <c r="R191" s="127"/>
      <c r="S191" s="127"/>
      <c r="T191" s="127"/>
      <c r="U191" s="127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</row>
    <row r="192" spans="13:50" ht="12.95" customHeight="1" x14ac:dyDescent="0.2">
      <c r="M192" s="122"/>
      <c r="N192" s="122"/>
      <c r="O192" s="125"/>
      <c r="P192" s="127"/>
      <c r="Q192" s="127"/>
      <c r="R192" s="127"/>
      <c r="S192" s="127"/>
      <c r="T192" s="127"/>
      <c r="U192" s="127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</row>
    <row r="193" spans="13:50" ht="12.95" customHeight="1" x14ac:dyDescent="0.2">
      <c r="M193" s="122"/>
      <c r="N193" s="122"/>
      <c r="O193" s="125"/>
      <c r="P193" s="127"/>
      <c r="Q193" s="127"/>
      <c r="R193" s="127"/>
      <c r="S193" s="127"/>
      <c r="T193" s="127"/>
      <c r="U193" s="127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</row>
    <row r="194" spans="13:50" ht="12.95" customHeight="1" x14ac:dyDescent="0.2">
      <c r="M194" s="122"/>
      <c r="N194" s="122"/>
      <c r="O194" s="125"/>
      <c r="P194" s="127"/>
      <c r="Q194" s="127"/>
      <c r="R194" s="127"/>
      <c r="S194" s="127"/>
      <c r="T194" s="127"/>
      <c r="U194" s="127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</row>
    <row r="195" spans="13:50" ht="12.95" customHeight="1" x14ac:dyDescent="0.2">
      <c r="M195" s="122"/>
      <c r="N195" s="122"/>
      <c r="O195" s="125"/>
      <c r="P195" s="127"/>
      <c r="Q195" s="127"/>
      <c r="R195" s="127"/>
      <c r="S195" s="127"/>
      <c r="T195" s="127"/>
      <c r="U195" s="127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</row>
    <row r="196" spans="13:50" ht="12.95" customHeight="1" x14ac:dyDescent="0.2">
      <c r="M196" s="122"/>
      <c r="N196" s="122"/>
      <c r="O196" s="125"/>
      <c r="P196" s="127"/>
      <c r="Q196" s="127"/>
      <c r="R196" s="127"/>
      <c r="S196" s="127"/>
      <c r="T196" s="127"/>
      <c r="U196" s="127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</row>
    <row r="197" spans="13:50" ht="12.95" customHeight="1" x14ac:dyDescent="0.2">
      <c r="M197" s="122"/>
      <c r="N197" s="122"/>
      <c r="O197" s="125"/>
      <c r="P197" s="127"/>
      <c r="Q197" s="127"/>
      <c r="R197" s="127"/>
      <c r="S197" s="127"/>
      <c r="T197" s="127"/>
      <c r="U197" s="127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</row>
    <row r="198" spans="13:50" ht="12.95" customHeight="1" x14ac:dyDescent="0.2">
      <c r="M198" s="122"/>
      <c r="N198" s="122"/>
      <c r="O198" s="125"/>
      <c r="P198" s="127"/>
      <c r="Q198" s="127"/>
      <c r="R198" s="127"/>
      <c r="S198" s="127"/>
      <c r="T198" s="127"/>
      <c r="U198" s="127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</row>
    <row r="199" spans="13:50" ht="12.95" customHeight="1" x14ac:dyDescent="0.2">
      <c r="M199" s="122"/>
      <c r="N199" s="122"/>
      <c r="O199" s="125"/>
      <c r="P199" s="127"/>
      <c r="Q199" s="127"/>
      <c r="R199" s="127"/>
      <c r="S199" s="127"/>
      <c r="T199" s="127"/>
      <c r="U199" s="127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</row>
    <row r="200" spans="13:50" ht="12.95" customHeight="1" x14ac:dyDescent="0.2">
      <c r="M200" s="122"/>
      <c r="N200" s="122"/>
      <c r="O200" s="125"/>
      <c r="P200" s="127"/>
      <c r="Q200" s="127"/>
      <c r="R200" s="127"/>
      <c r="S200" s="127"/>
      <c r="T200" s="127"/>
      <c r="U200" s="127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</row>
    <row r="201" spans="13:50" ht="12.95" customHeight="1" x14ac:dyDescent="0.2">
      <c r="M201" s="122"/>
      <c r="N201" s="122"/>
      <c r="O201" s="125"/>
      <c r="P201" s="127"/>
      <c r="Q201" s="127"/>
      <c r="R201" s="127"/>
      <c r="S201" s="127"/>
      <c r="T201" s="127"/>
      <c r="U201" s="127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</row>
    <row r="202" spans="13:50" ht="12.95" customHeight="1" x14ac:dyDescent="0.2">
      <c r="M202" s="122"/>
      <c r="N202" s="122"/>
      <c r="O202" s="125"/>
      <c r="P202" s="127"/>
      <c r="Q202" s="127"/>
      <c r="R202" s="127"/>
      <c r="S202" s="127"/>
      <c r="T202" s="127"/>
      <c r="U202" s="127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</row>
    <row r="203" spans="13:50" ht="12.95" customHeight="1" x14ac:dyDescent="0.2">
      <c r="M203" s="122"/>
      <c r="N203" s="122"/>
      <c r="O203" s="125"/>
      <c r="P203" s="127"/>
      <c r="Q203" s="127"/>
      <c r="R203" s="127"/>
      <c r="S203" s="127"/>
      <c r="T203" s="127"/>
      <c r="U203" s="127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</row>
    <row r="204" spans="13:50" ht="12.95" customHeight="1" x14ac:dyDescent="0.2">
      <c r="M204" s="122"/>
      <c r="N204" s="122"/>
      <c r="O204" s="125"/>
      <c r="P204" s="127"/>
      <c r="Q204" s="127"/>
      <c r="R204" s="127"/>
      <c r="S204" s="127"/>
      <c r="T204" s="127"/>
      <c r="U204" s="127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</row>
    <row r="205" spans="13:50" ht="12.95" customHeight="1" x14ac:dyDescent="0.2">
      <c r="M205" s="122"/>
      <c r="N205" s="122"/>
      <c r="O205" s="125"/>
      <c r="P205" s="127"/>
      <c r="Q205" s="127"/>
      <c r="R205" s="127"/>
      <c r="S205" s="127"/>
      <c r="T205" s="127"/>
      <c r="U205" s="127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</row>
    <row r="206" spans="13:50" ht="12.95" customHeight="1" x14ac:dyDescent="0.2">
      <c r="M206" s="122"/>
      <c r="N206" s="122"/>
      <c r="O206" s="125"/>
      <c r="P206" s="127"/>
      <c r="Q206" s="127"/>
      <c r="R206" s="127"/>
      <c r="S206" s="127"/>
      <c r="T206" s="127"/>
      <c r="U206" s="127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</row>
    <row r="207" spans="13:50" ht="12.95" customHeight="1" x14ac:dyDescent="0.2">
      <c r="M207" s="122"/>
      <c r="N207" s="122"/>
      <c r="O207" s="125"/>
      <c r="P207" s="127"/>
      <c r="Q207" s="127"/>
      <c r="R207" s="127"/>
      <c r="S207" s="127"/>
      <c r="T207" s="127"/>
      <c r="U207" s="127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</row>
    <row r="208" spans="13:50" ht="12.95" customHeight="1" x14ac:dyDescent="0.2">
      <c r="M208" s="122"/>
      <c r="N208" s="122"/>
      <c r="O208" s="125"/>
      <c r="P208" s="127"/>
      <c r="Q208" s="127"/>
      <c r="R208" s="127"/>
      <c r="S208" s="127"/>
      <c r="T208" s="127"/>
      <c r="U208" s="127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</row>
    <row r="209" spans="13:50" ht="12.95" customHeight="1" x14ac:dyDescent="0.2">
      <c r="M209" s="122"/>
      <c r="N209" s="122"/>
      <c r="O209" s="125"/>
      <c r="P209" s="127"/>
      <c r="Q209" s="127"/>
      <c r="R209" s="127"/>
      <c r="S209" s="127"/>
      <c r="T209" s="127"/>
      <c r="U209" s="127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</row>
    <row r="210" spans="13:50" ht="12.95" customHeight="1" x14ac:dyDescent="0.2">
      <c r="M210" s="122"/>
      <c r="N210" s="122"/>
      <c r="O210" s="125"/>
      <c r="P210" s="127"/>
      <c r="Q210" s="127"/>
      <c r="R210" s="127"/>
      <c r="S210" s="127"/>
      <c r="T210" s="127"/>
      <c r="U210" s="127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</row>
    <row r="211" spans="13:50" ht="12.95" customHeight="1" x14ac:dyDescent="0.2">
      <c r="M211" s="122"/>
      <c r="N211" s="122"/>
      <c r="O211" s="125"/>
      <c r="P211" s="127"/>
      <c r="Q211" s="127"/>
      <c r="R211" s="127"/>
      <c r="S211" s="127"/>
      <c r="T211" s="127"/>
      <c r="U211" s="127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</row>
    <row r="212" spans="13:50" ht="12.95" customHeight="1" x14ac:dyDescent="0.2">
      <c r="M212" s="122"/>
      <c r="N212" s="122"/>
      <c r="O212" s="125"/>
      <c r="P212" s="127"/>
      <c r="Q212" s="127"/>
      <c r="R212" s="127"/>
      <c r="S212" s="127"/>
      <c r="T212" s="127"/>
      <c r="U212" s="127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</row>
    <row r="213" spans="13:50" ht="12.95" customHeight="1" x14ac:dyDescent="0.2">
      <c r="M213" s="122"/>
      <c r="N213" s="122"/>
      <c r="O213" s="125"/>
      <c r="P213" s="127"/>
      <c r="Q213" s="127"/>
      <c r="R213" s="127"/>
      <c r="S213" s="127"/>
      <c r="T213" s="127"/>
      <c r="U213" s="127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</row>
    <row r="214" spans="13:50" ht="12.95" customHeight="1" x14ac:dyDescent="0.2">
      <c r="M214" s="122"/>
      <c r="N214" s="122"/>
      <c r="O214" s="125"/>
      <c r="P214" s="127"/>
      <c r="Q214" s="127"/>
      <c r="R214" s="127"/>
      <c r="S214" s="127"/>
      <c r="T214" s="127"/>
      <c r="U214" s="127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</row>
    <row r="215" spans="13:50" ht="12.95" customHeight="1" x14ac:dyDescent="0.2">
      <c r="M215" s="122"/>
      <c r="N215" s="122"/>
      <c r="O215" s="125"/>
      <c r="P215" s="127"/>
      <c r="Q215" s="127"/>
      <c r="R215" s="127"/>
      <c r="S215" s="127"/>
      <c r="T215" s="127"/>
      <c r="U215" s="127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</row>
    <row r="216" spans="13:50" ht="12.95" customHeight="1" x14ac:dyDescent="0.2">
      <c r="M216" s="122"/>
      <c r="N216" s="122"/>
      <c r="O216" s="125"/>
      <c r="P216" s="127"/>
      <c r="Q216" s="127"/>
      <c r="R216" s="127"/>
      <c r="S216" s="127"/>
      <c r="T216" s="127"/>
      <c r="U216" s="127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</row>
  </sheetData>
  <mergeCells count="48">
    <mergeCell ref="C52:E52"/>
    <mergeCell ref="C26:E26"/>
    <mergeCell ref="C27:E27"/>
    <mergeCell ref="C45:C48"/>
    <mergeCell ref="D33:E33"/>
    <mergeCell ref="C39:E39"/>
    <mergeCell ref="C28:E28"/>
    <mergeCell ref="C49:E49"/>
    <mergeCell ref="D48:E48"/>
    <mergeCell ref="C50:E50"/>
    <mergeCell ref="C14:D15"/>
    <mergeCell ref="C16:D18"/>
    <mergeCell ref="C19:D21"/>
    <mergeCell ref="C22:D23"/>
    <mergeCell ref="C38:E38"/>
    <mergeCell ref="C36:E36"/>
    <mergeCell ref="C31:C35"/>
    <mergeCell ref="C30:E30"/>
    <mergeCell ref="C29:E29"/>
    <mergeCell ref="D32:E32"/>
    <mergeCell ref="C51:E51"/>
    <mergeCell ref="C43:E43"/>
    <mergeCell ref="C44:E44"/>
    <mergeCell ref="D45:E45"/>
    <mergeCell ref="C9:E9"/>
    <mergeCell ref="C41:E41"/>
    <mergeCell ref="D46:E46"/>
    <mergeCell ref="D47:E47"/>
    <mergeCell ref="C25:E25"/>
    <mergeCell ref="C42:E42"/>
    <mergeCell ref="C40:E40"/>
    <mergeCell ref="D34:E34"/>
    <mergeCell ref="C24:E24"/>
    <mergeCell ref="D31:E31"/>
    <mergeCell ref="M4:O4"/>
    <mergeCell ref="C37:E37"/>
    <mergeCell ref="D35:E35"/>
    <mergeCell ref="C10:E10"/>
    <mergeCell ref="C11:E11"/>
    <mergeCell ref="C8:E8"/>
    <mergeCell ref="C12:E12"/>
    <mergeCell ref="C13:E13"/>
    <mergeCell ref="B2:K2"/>
    <mergeCell ref="B4:B7"/>
    <mergeCell ref="C4:E7"/>
    <mergeCell ref="J1:K1"/>
    <mergeCell ref="F4:K4"/>
    <mergeCell ref="F5:K5"/>
  </mergeCells>
  <conditionalFormatting sqref="F8:K52">
    <cfRule type="cellIs" dxfId="2" priority="1" stopIfTrue="1" operator="equal">
      <formula>0</formula>
    </cfRule>
  </conditionalFormatting>
  <pageMargins left="0.31496062992125984" right="0.11811023622047245" top="0.35433070866141736" bottom="0.15748031496062992" header="0.31496062992125984" footer="0.31496062992125984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4"/>
  <sheetViews>
    <sheetView workbookViewId="0">
      <selection activeCell="P40" sqref="P40"/>
    </sheetView>
  </sheetViews>
  <sheetFormatPr defaultRowHeight="12.75" x14ac:dyDescent="0.2"/>
  <cols>
    <col min="1" max="1" width="4" customWidth="1"/>
    <col min="2" max="2" width="24.5703125" customWidth="1"/>
    <col min="5" max="5" width="7.85546875" customWidth="1"/>
    <col min="7" max="7" width="7.85546875" customWidth="1"/>
    <col min="9" max="9" width="7.85546875" customWidth="1"/>
    <col min="11" max="11" width="7.85546875" customWidth="1"/>
    <col min="13" max="13" width="7.85546875" customWidth="1"/>
    <col min="15" max="15" width="7.85546875" customWidth="1"/>
    <col min="17" max="17" width="7.28515625" customWidth="1"/>
  </cols>
  <sheetData>
    <row r="1" spans="1:28" ht="12.95" customHeight="1" x14ac:dyDescent="0.2">
      <c r="O1" s="11" t="s">
        <v>325</v>
      </c>
    </row>
    <row r="2" spans="1:28" ht="20.45" customHeight="1" x14ac:dyDescent="0.25">
      <c r="A2" s="269" t="s">
        <v>293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49"/>
    </row>
    <row r="3" spans="1:28" ht="11.25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49"/>
    </row>
    <row r="4" spans="1:28" ht="39.950000000000003" customHeight="1" x14ac:dyDescent="0.2">
      <c r="A4" s="370" t="s">
        <v>1</v>
      </c>
      <c r="B4" s="370" t="s">
        <v>70</v>
      </c>
      <c r="C4" s="370" t="s">
        <v>319</v>
      </c>
      <c r="D4" s="370"/>
      <c r="E4" s="291" t="s">
        <v>320</v>
      </c>
      <c r="F4" s="291"/>
      <c r="G4" s="291"/>
      <c r="H4" s="291"/>
      <c r="I4" s="291" t="s">
        <v>323</v>
      </c>
      <c r="J4" s="291"/>
      <c r="K4" s="291"/>
      <c r="L4" s="291"/>
      <c r="M4" s="291" t="s">
        <v>324</v>
      </c>
      <c r="N4" s="291"/>
      <c r="O4" s="291"/>
      <c r="P4" s="291"/>
      <c r="Q4" s="56"/>
    </row>
    <row r="5" spans="1:28" ht="17.45" customHeight="1" x14ac:dyDescent="0.2">
      <c r="A5" s="272"/>
      <c r="B5" s="370"/>
      <c r="C5" s="258">
        <v>2017</v>
      </c>
      <c r="D5" s="258">
        <v>2018</v>
      </c>
      <c r="E5" s="291">
        <v>2017</v>
      </c>
      <c r="F5" s="291"/>
      <c r="G5" s="291">
        <v>2018</v>
      </c>
      <c r="H5" s="291"/>
      <c r="I5" s="291">
        <v>2017</v>
      </c>
      <c r="J5" s="291"/>
      <c r="K5" s="291">
        <v>2018</v>
      </c>
      <c r="L5" s="291"/>
      <c r="M5" s="291">
        <v>2017</v>
      </c>
      <c r="N5" s="291"/>
      <c r="O5" s="291">
        <v>2018</v>
      </c>
      <c r="P5" s="291"/>
      <c r="Q5" s="56"/>
    </row>
    <row r="6" spans="1:28" ht="24.75" customHeight="1" x14ac:dyDescent="0.2">
      <c r="A6" s="272"/>
      <c r="B6" s="370"/>
      <c r="C6" s="258"/>
      <c r="D6" s="258"/>
      <c r="E6" s="134" t="s">
        <v>321</v>
      </c>
      <c r="F6" s="135" t="s">
        <v>322</v>
      </c>
      <c r="G6" s="134" t="s">
        <v>321</v>
      </c>
      <c r="H6" s="135" t="s">
        <v>322</v>
      </c>
      <c r="I6" s="135" t="s">
        <v>321</v>
      </c>
      <c r="J6" s="135" t="s">
        <v>322</v>
      </c>
      <c r="K6" s="135" t="s">
        <v>321</v>
      </c>
      <c r="L6" s="135" t="s">
        <v>322</v>
      </c>
      <c r="M6" s="134" t="s">
        <v>321</v>
      </c>
      <c r="N6" s="135" t="s">
        <v>322</v>
      </c>
      <c r="O6" s="134" t="s">
        <v>321</v>
      </c>
      <c r="P6" s="135" t="s">
        <v>322</v>
      </c>
      <c r="Q6" s="56"/>
    </row>
    <row r="7" spans="1:28" ht="12.2" customHeight="1" x14ac:dyDescent="0.2">
      <c r="A7" s="130" t="s">
        <v>2</v>
      </c>
      <c r="B7" s="130" t="s">
        <v>4</v>
      </c>
      <c r="C7" s="130">
        <v>1</v>
      </c>
      <c r="D7" s="130">
        <v>2</v>
      </c>
      <c r="E7" s="130">
        <v>3</v>
      </c>
      <c r="F7" s="130">
        <v>4</v>
      </c>
      <c r="G7" s="130">
        <v>5</v>
      </c>
      <c r="H7" s="130">
        <v>6</v>
      </c>
      <c r="I7" s="130">
        <v>7</v>
      </c>
      <c r="J7" s="130">
        <v>8</v>
      </c>
      <c r="K7" s="130">
        <v>9</v>
      </c>
      <c r="L7" s="130">
        <v>10</v>
      </c>
      <c r="M7" s="130">
        <v>11</v>
      </c>
      <c r="N7" s="130">
        <v>12</v>
      </c>
      <c r="O7" s="130">
        <v>13</v>
      </c>
      <c r="P7" s="130">
        <v>14</v>
      </c>
      <c r="Q7" s="56"/>
      <c r="T7" s="58"/>
    </row>
    <row r="8" spans="1:28" ht="12.2" customHeight="1" x14ac:dyDescent="0.2">
      <c r="A8" s="37">
        <v>1</v>
      </c>
      <c r="B8" s="132" t="s">
        <v>71</v>
      </c>
      <c r="C8" s="22"/>
      <c r="D8" s="22"/>
      <c r="E8" s="22"/>
      <c r="F8" s="73"/>
      <c r="G8" s="22"/>
      <c r="H8" s="73"/>
      <c r="I8" s="22"/>
      <c r="J8" s="73"/>
      <c r="K8" s="22"/>
      <c r="L8" s="73"/>
      <c r="M8" s="100"/>
      <c r="N8" s="73"/>
      <c r="O8" s="100"/>
      <c r="P8" s="73"/>
      <c r="Q8" s="57">
        <f t="shared" ref="Q8:Q35" si="0">IF(C8=0,0,SUM(E8*100/C8))</f>
        <v>0</v>
      </c>
      <c r="R8" s="58">
        <f t="shared" ref="R8:R35" si="1">IF(D8=0,0,SUM(G8*100/D8))</f>
        <v>0</v>
      </c>
      <c r="S8" s="58">
        <f t="shared" ref="S8:S35" si="2">IF(C8=0,0,SUM(I8*100/C8))</f>
        <v>0</v>
      </c>
      <c r="T8" s="58">
        <f t="shared" ref="T8:T35" si="3">IF(D8=0,0,SUM(K8*100/D8))</f>
        <v>0</v>
      </c>
      <c r="U8" s="58">
        <f t="shared" ref="U8:U34" si="4">IF(C8=0,0,SUM(M8*100/C8))</f>
        <v>0</v>
      </c>
      <c r="V8" s="58">
        <f t="shared" ref="V8:V35" si="5">IF(D8=0,0,SUM(O8*100/D8))</f>
        <v>0</v>
      </c>
      <c r="W8" s="58"/>
      <c r="X8" s="58"/>
      <c r="Y8" s="1"/>
      <c r="Z8" s="1"/>
      <c r="AA8" s="1"/>
      <c r="AB8" s="1"/>
    </row>
    <row r="9" spans="1:28" ht="12.2" customHeight="1" x14ac:dyDescent="0.2">
      <c r="A9" s="37">
        <v>2</v>
      </c>
      <c r="B9" s="132" t="s">
        <v>294</v>
      </c>
      <c r="C9" s="22">
        <v>3513</v>
      </c>
      <c r="D9" s="100">
        <v>3093</v>
      </c>
      <c r="E9" s="100">
        <v>241</v>
      </c>
      <c r="F9" s="73">
        <f t="shared" ref="F9:F33" si="6">IF(C9=0,0,E9*100/C9)</f>
        <v>6.8602334187304299</v>
      </c>
      <c r="G9" s="96">
        <v>222</v>
      </c>
      <c r="H9" s="73">
        <f t="shared" ref="H9:H33" si="7">IF(D9=0,IF(G9=0,0,100),R9)</f>
        <v>7.1774975751697383</v>
      </c>
      <c r="I9" s="22">
        <v>346</v>
      </c>
      <c r="J9" s="73">
        <f t="shared" ref="J9:J33" si="8">IF(C9=0,IF(I9=0,0,100),S9)</f>
        <v>9.8491317961855955</v>
      </c>
      <c r="K9" s="96">
        <v>211</v>
      </c>
      <c r="L9" s="73">
        <f t="shared" ref="L9:L33" si="9">IF(D9=0,IF(K9=0,0,100),T9)</f>
        <v>6.8218558034270931</v>
      </c>
      <c r="M9" s="100">
        <f t="shared" ref="M9:M33" si="10">E9+I9</f>
        <v>587</v>
      </c>
      <c r="N9" s="73">
        <f t="shared" ref="N9:N33" si="11">IF(C9=0,0,M9*100/C9)</f>
        <v>16.709365214916026</v>
      </c>
      <c r="O9" s="100">
        <f t="shared" ref="O9:O33" si="12">G9+K9</f>
        <v>433</v>
      </c>
      <c r="P9" s="73">
        <f t="shared" ref="P9:P33" si="13">IF(D9=0,IF(O9=0,0,100),V9)</f>
        <v>13.999353378596831</v>
      </c>
      <c r="Q9" s="57">
        <f t="shared" si="0"/>
        <v>6.8602334187304299</v>
      </c>
      <c r="R9" s="58">
        <f t="shared" si="1"/>
        <v>7.1774975751697383</v>
      </c>
      <c r="S9" s="58">
        <f t="shared" si="2"/>
        <v>9.8491317961855955</v>
      </c>
      <c r="T9" s="58">
        <f t="shared" si="3"/>
        <v>6.8218558034270931</v>
      </c>
      <c r="U9" s="58">
        <f t="shared" si="4"/>
        <v>16.709365214916026</v>
      </c>
      <c r="V9" s="58">
        <f t="shared" si="5"/>
        <v>13.999353378596831</v>
      </c>
      <c r="W9" s="58"/>
      <c r="X9" s="58"/>
      <c r="Y9" s="1"/>
      <c r="Z9" s="1"/>
      <c r="AA9" s="1"/>
      <c r="AB9" s="1"/>
    </row>
    <row r="10" spans="1:28" ht="12.2" customHeight="1" x14ac:dyDescent="0.2">
      <c r="A10" s="37">
        <v>3</v>
      </c>
      <c r="B10" s="132" t="s">
        <v>295</v>
      </c>
      <c r="C10" s="22">
        <v>1996</v>
      </c>
      <c r="D10" s="100">
        <v>1959</v>
      </c>
      <c r="E10" s="22">
        <v>113</v>
      </c>
      <c r="F10" s="73">
        <f t="shared" si="6"/>
        <v>5.6613226452905812</v>
      </c>
      <c r="G10" s="96">
        <v>78</v>
      </c>
      <c r="H10" s="73">
        <f t="shared" si="7"/>
        <v>3.9816232771822357</v>
      </c>
      <c r="I10" s="22">
        <v>95</v>
      </c>
      <c r="J10" s="73">
        <f t="shared" si="8"/>
        <v>4.7595190380761521</v>
      </c>
      <c r="K10" s="96">
        <v>95</v>
      </c>
      <c r="L10" s="73">
        <f t="shared" si="9"/>
        <v>4.8494129657988774</v>
      </c>
      <c r="M10" s="100">
        <f t="shared" si="10"/>
        <v>208</v>
      </c>
      <c r="N10" s="73">
        <f t="shared" si="11"/>
        <v>10.420841683366733</v>
      </c>
      <c r="O10" s="100">
        <f t="shared" si="12"/>
        <v>173</v>
      </c>
      <c r="P10" s="73">
        <f t="shared" si="13"/>
        <v>8.8310362429811136</v>
      </c>
      <c r="Q10" s="57">
        <f t="shared" si="0"/>
        <v>5.6613226452905812</v>
      </c>
      <c r="R10" s="58">
        <f t="shared" si="1"/>
        <v>3.9816232771822357</v>
      </c>
      <c r="S10" s="58">
        <f t="shared" si="2"/>
        <v>4.7595190380761521</v>
      </c>
      <c r="T10" s="58">
        <f t="shared" si="3"/>
        <v>4.8494129657988774</v>
      </c>
      <c r="U10" s="58">
        <f t="shared" si="4"/>
        <v>10.420841683366733</v>
      </c>
      <c r="V10" s="58">
        <f t="shared" si="5"/>
        <v>8.8310362429811136</v>
      </c>
      <c r="W10" s="58"/>
      <c r="X10" s="58"/>
      <c r="Y10" s="1"/>
      <c r="Z10" s="1"/>
      <c r="AA10" s="1"/>
      <c r="AB10" s="1"/>
    </row>
    <row r="11" spans="1:28" ht="12.2" customHeight="1" x14ac:dyDescent="0.2">
      <c r="A11" s="37">
        <v>4</v>
      </c>
      <c r="B11" s="132" t="s">
        <v>296</v>
      </c>
      <c r="C11" s="22">
        <v>9213</v>
      </c>
      <c r="D11" s="100">
        <v>9553</v>
      </c>
      <c r="E11" s="22">
        <v>574</v>
      </c>
      <c r="F11" s="73">
        <f t="shared" si="6"/>
        <v>6.2303267122544232</v>
      </c>
      <c r="G11" s="96">
        <v>610</v>
      </c>
      <c r="H11" s="73">
        <f t="shared" si="7"/>
        <v>6.385428661153564</v>
      </c>
      <c r="I11" s="22">
        <v>395</v>
      </c>
      <c r="J11" s="73">
        <f t="shared" si="8"/>
        <v>4.2874199500705528</v>
      </c>
      <c r="K11" s="96">
        <v>365</v>
      </c>
      <c r="L11" s="73">
        <f t="shared" si="9"/>
        <v>3.8207892808541821</v>
      </c>
      <c r="M11" s="100">
        <f t="shared" si="10"/>
        <v>969</v>
      </c>
      <c r="N11" s="73">
        <f t="shared" si="11"/>
        <v>10.517746662324976</v>
      </c>
      <c r="O11" s="100">
        <f t="shared" si="12"/>
        <v>975</v>
      </c>
      <c r="P11" s="73">
        <f t="shared" si="13"/>
        <v>10.206217942007747</v>
      </c>
      <c r="Q11" s="57">
        <f t="shared" si="0"/>
        <v>6.2303267122544232</v>
      </c>
      <c r="R11" s="58">
        <f t="shared" si="1"/>
        <v>6.385428661153564</v>
      </c>
      <c r="S11" s="58">
        <f t="shared" si="2"/>
        <v>4.2874199500705528</v>
      </c>
      <c r="T11" s="58">
        <f t="shared" si="3"/>
        <v>3.8207892808541821</v>
      </c>
      <c r="U11" s="58">
        <f t="shared" si="4"/>
        <v>10.517746662324976</v>
      </c>
      <c r="V11" s="58">
        <f t="shared" si="5"/>
        <v>10.206217942007747</v>
      </c>
      <c r="W11" s="58"/>
      <c r="X11" s="58"/>
      <c r="Y11" s="1"/>
      <c r="Z11" s="1"/>
      <c r="AA11" s="1"/>
      <c r="AB11" s="1"/>
    </row>
    <row r="12" spans="1:28" ht="12.2" customHeight="1" x14ac:dyDescent="0.2">
      <c r="A12" s="37">
        <v>5</v>
      </c>
      <c r="B12" s="132" t="s">
        <v>297</v>
      </c>
      <c r="C12" s="22">
        <v>6870</v>
      </c>
      <c r="D12" s="100">
        <v>6026</v>
      </c>
      <c r="E12" s="22">
        <v>328</v>
      </c>
      <c r="F12" s="73">
        <f t="shared" si="6"/>
        <v>4.7743813682678313</v>
      </c>
      <c r="G12" s="96">
        <v>299</v>
      </c>
      <c r="H12" s="73">
        <f t="shared" si="7"/>
        <v>4.9618320610687023</v>
      </c>
      <c r="I12" s="22">
        <v>199</v>
      </c>
      <c r="J12" s="73">
        <f t="shared" si="8"/>
        <v>2.8966521106259098</v>
      </c>
      <c r="K12" s="96">
        <v>287</v>
      </c>
      <c r="L12" s="73">
        <f t="shared" si="9"/>
        <v>4.7626949883836707</v>
      </c>
      <c r="M12" s="100">
        <f t="shared" si="10"/>
        <v>527</v>
      </c>
      <c r="N12" s="73">
        <f t="shared" si="11"/>
        <v>7.6710334788937411</v>
      </c>
      <c r="O12" s="100">
        <f t="shared" si="12"/>
        <v>586</v>
      </c>
      <c r="P12" s="73">
        <f t="shared" si="13"/>
        <v>9.724527049452373</v>
      </c>
      <c r="Q12" s="57">
        <f t="shared" si="0"/>
        <v>4.7743813682678313</v>
      </c>
      <c r="R12" s="58">
        <f t="shared" si="1"/>
        <v>4.9618320610687023</v>
      </c>
      <c r="S12" s="58">
        <f t="shared" si="2"/>
        <v>2.8966521106259098</v>
      </c>
      <c r="T12" s="58">
        <f t="shared" si="3"/>
        <v>4.7626949883836707</v>
      </c>
      <c r="U12" s="58">
        <f t="shared" si="4"/>
        <v>7.6710334788937411</v>
      </c>
      <c r="V12" s="58">
        <f t="shared" si="5"/>
        <v>9.724527049452373</v>
      </c>
      <c r="W12" s="58"/>
      <c r="X12" s="58"/>
      <c r="Y12" s="1"/>
      <c r="Z12" s="1"/>
      <c r="AA12" s="1"/>
      <c r="AB12" s="1"/>
    </row>
    <row r="13" spans="1:28" ht="12.2" customHeight="1" x14ac:dyDescent="0.2">
      <c r="A13" s="37">
        <v>6</v>
      </c>
      <c r="B13" s="132" t="s">
        <v>298</v>
      </c>
      <c r="C13" s="22">
        <v>2935</v>
      </c>
      <c r="D13" s="100">
        <v>3352</v>
      </c>
      <c r="E13" s="22">
        <v>204</v>
      </c>
      <c r="F13" s="73">
        <f t="shared" si="6"/>
        <v>6.950596252129472</v>
      </c>
      <c r="G13" s="96">
        <v>171</v>
      </c>
      <c r="H13" s="73">
        <f t="shared" si="7"/>
        <v>5.1014319809069208</v>
      </c>
      <c r="I13" s="22">
        <v>108</v>
      </c>
      <c r="J13" s="73">
        <f t="shared" si="8"/>
        <v>3.6797274275979559</v>
      </c>
      <c r="K13" s="96">
        <v>126</v>
      </c>
      <c r="L13" s="73">
        <f t="shared" si="9"/>
        <v>3.7589498806682577</v>
      </c>
      <c r="M13" s="100">
        <f t="shared" si="10"/>
        <v>312</v>
      </c>
      <c r="N13" s="73">
        <f t="shared" si="11"/>
        <v>10.630323679727427</v>
      </c>
      <c r="O13" s="100">
        <f t="shared" si="12"/>
        <v>297</v>
      </c>
      <c r="P13" s="73">
        <f t="shared" si="13"/>
        <v>8.8603818615751795</v>
      </c>
      <c r="Q13" s="57">
        <f t="shared" si="0"/>
        <v>6.950596252129472</v>
      </c>
      <c r="R13" s="58">
        <f t="shared" si="1"/>
        <v>5.1014319809069208</v>
      </c>
      <c r="S13" s="58">
        <f t="shared" si="2"/>
        <v>3.6797274275979559</v>
      </c>
      <c r="T13" s="58">
        <f t="shared" si="3"/>
        <v>3.7589498806682577</v>
      </c>
      <c r="U13" s="58">
        <f t="shared" si="4"/>
        <v>10.630323679727427</v>
      </c>
      <c r="V13" s="58">
        <f t="shared" si="5"/>
        <v>8.8603818615751795</v>
      </c>
      <c r="W13" s="58"/>
      <c r="X13" s="58"/>
      <c r="Y13" s="1"/>
      <c r="Z13" s="1"/>
      <c r="AA13" s="1"/>
      <c r="AB13" s="1"/>
    </row>
    <row r="14" spans="1:28" ht="12.2" customHeight="1" x14ac:dyDescent="0.2">
      <c r="A14" s="37">
        <v>7</v>
      </c>
      <c r="B14" s="132" t="s">
        <v>299</v>
      </c>
      <c r="C14" s="22">
        <v>1969</v>
      </c>
      <c r="D14" s="100">
        <v>2167</v>
      </c>
      <c r="E14" s="22">
        <v>97</v>
      </c>
      <c r="F14" s="73">
        <f t="shared" si="6"/>
        <v>4.9263585576434741</v>
      </c>
      <c r="G14" s="96">
        <v>49</v>
      </c>
      <c r="H14" s="73">
        <f t="shared" si="7"/>
        <v>2.2611905860636825</v>
      </c>
      <c r="I14" s="22">
        <v>74</v>
      </c>
      <c r="J14" s="73">
        <f t="shared" si="8"/>
        <v>3.7582529202640935</v>
      </c>
      <c r="K14" s="96">
        <v>54</v>
      </c>
      <c r="L14" s="73">
        <f t="shared" si="9"/>
        <v>2.491924319335487</v>
      </c>
      <c r="M14" s="100">
        <f t="shared" si="10"/>
        <v>171</v>
      </c>
      <c r="N14" s="73">
        <f t="shared" si="11"/>
        <v>8.684611477907568</v>
      </c>
      <c r="O14" s="100">
        <f t="shared" si="12"/>
        <v>103</v>
      </c>
      <c r="P14" s="73">
        <f t="shared" si="13"/>
        <v>4.753114905399169</v>
      </c>
      <c r="Q14" s="57">
        <f t="shared" si="0"/>
        <v>4.9263585576434741</v>
      </c>
      <c r="R14" s="58">
        <f t="shared" si="1"/>
        <v>2.2611905860636825</v>
      </c>
      <c r="S14" s="58">
        <f t="shared" si="2"/>
        <v>3.7582529202640935</v>
      </c>
      <c r="T14" s="58">
        <f t="shared" si="3"/>
        <v>2.491924319335487</v>
      </c>
      <c r="U14" s="58">
        <f t="shared" si="4"/>
        <v>8.684611477907568</v>
      </c>
      <c r="V14" s="58">
        <f t="shared" si="5"/>
        <v>4.753114905399169</v>
      </c>
      <c r="W14" s="58"/>
      <c r="X14" s="58"/>
      <c r="Y14" s="1"/>
      <c r="Z14" s="1"/>
      <c r="AA14" s="1"/>
      <c r="AB14" s="1"/>
    </row>
    <row r="15" spans="1:28" ht="12.2" customHeight="1" x14ac:dyDescent="0.2">
      <c r="A15" s="37">
        <v>8</v>
      </c>
      <c r="B15" s="132" t="s">
        <v>300</v>
      </c>
      <c r="C15" s="22">
        <v>4929</v>
      </c>
      <c r="D15" s="100">
        <v>4950</v>
      </c>
      <c r="E15" s="22">
        <v>274</v>
      </c>
      <c r="F15" s="73">
        <f t="shared" si="6"/>
        <v>5.5589369040373304</v>
      </c>
      <c r="G15" s="96">
        <v>280</v>
      </c>
      <c r="H15" s="73">
        <f t="shared" si="7"/>
        <v>5.6565656565656566</v>
      </c>
      <c r="I15" s="22">
        <v>126</v>
      </c>
      <c r="J15" s="73">
        <f t="shared" si="8"/>
        <v>2.5562994522215461</v>
      </c>
      <c r="K15" s="96">
        <v>142</v>
      </c>
      <c r="L15" s="73">
        <f t="shared" si="9"/>
        <v>2.8686868686868685</v>
      </c>
      <c r="M15" s="100">
        <f t="shared" si="10"/>
        <v>400</v>
      </c>
      <c r="N15" s="73">
        <f t="shared" si="11"/>
        <v>8.1152363562588761</v>
      </c>
      <c r="O15" s="100">
        <f t="shared" si="12"/>
        <v>422</v>
      </c>
      <c r="P15" s="73">
        <f t="shared" si="13"/>
        <v>8.525252525252526</v>
      </c>
      <c r="Q15" s="57">
        <f t="shared" si="0"/>
        <v>5.5589369040373304</v>
      </c>
      <c r="R15" s="58">
        <f t="shared" si="1"/>
        <v>5.6565656565656566</v>
      </c>
      <c r="S15" s="58">
        <f t="shared" si="2"/>
        <v>2.5562994522215461</v>
      </c>
      <c r="T15" s="58">
        <f t="shared" si="3"/>
        <v>2.8686868686868685</v>
      </c>
      <c r="U15" s="58">
        <f t="shared" si="4"/>
        <v>8.1152363562588761</v>
      </c>
      <c r="V15" s="58">
        <f t="shared" si="5"/>
        <v>8.525252525252526</v>
      </c>
      <c r="W15" s="58"/>
      <c r="X15" s="58"/>
      <c r="Y15" s="1"/>
      <c r="Z15" s="1"/>
      <c r="AA15" s="1"/>
      <c r="AB15" s="1"/>
    </row>
    <row r="16" spans="1:28" ht="12.2" customHeight="1" x14ac:dyDescent="0.2">
      <c r="A16" s="37">
        <v>9</v>
      </c>
      <c r="B16" s="132" t="s">
        <v>301</v>
      </c>
      <c r="C16" s="22">
        <v>1777</v>
      </c>
      <c r="D16" s="100">
        <v>1746</v>
      </c>
      <c r="E16" s="22">
        <v>135</v>
      </c>
      <c r="F16" s="73">
        <f t="shared" si="6"/>
        <v>7.5970737197523919</v>
      </c>
      <c r="G16" s="96">
        <v>128</v>
      </c>
      <c r="H16" s="73">
        <f t="shared" si="7"/>
        <v>7.3310423825887741</v>
      </c>
      <c r="I16" s="22">
        <v>54</v>
      </c>
      <c r="J16" s="73">
        <f t="shared" si="8"/>
        <v>3.0388294879009567</v>
      </c>
      <c r="K16" s="96">
        <v>42</v>
      </c>
      <c r="L16" s="73">
        <f t="shared" si="9"/>
        <v>2.4054982817869415</v>
      </c>
      <c r="M16" s="100">
        <f t="shared" si="10"/>
        <v>189</v>
      </c>
      <c r="N16" s="73">
        <f t="shared" si="11"/>
        <v>10.635903207653348</v>
      </c>
      <c r="O16" s="100">
        <f t="shared" si="12"/>
        <v>170</v>
      </c>
      <c r="P16" s="73">
        <f t="shared" si="13"/>
        <v>9.7365406643757151</v>
      </c>
      <c r="Q16" s="57">
        <f t="shared" si="0"/>
        <v>7.5970737197523919</v>
      </c>
      <c r="R16" s="58">
        <f t="shared" si="1"/>
        <v>7.3310423825887741</v>
      </c>
      <c r="S16" s="58">
        <f t="shared" si="2"/>
        <v>3.0388294879009567</v>
      </c>
      <c r="T16" s="58">
        <f t="shared" si="3"/>
        <v>2.4054982817869415</v>
      </c>
      <c r="U16" s="58">
        <f t="shared" si="4"/>
        <v>10.635903207653348</v>
      </c>
      <c r="V16" s="58">
        <f t="shared" si="5"/>
        <v>9.7365406643757151</v>
      </c>
      <c r="W16" s="58"/>
      <c r="X16" s="58"/>
      <c r="Y16" s="1"/>
      <c r="Z16" s="1"/>
      <c r="AA16" s="1"/>
      <c r="AB16" s="1"/>
    </row>
    <row r="17" spans="1:28" ht="12.2" customHeight="1" x14ac:dyDescent="0.2">
      <c r="A17" s="37">
        <v>10</v>
      </c>
      <c r="B17" s="132" t="s">
        <v>302</v>
      </c>
      <c r="C17" s="22">
        <v>4385</v>
      </c>
      <c r="D17" s="100">
        <v>4487</v>
      </c>
      <c r="E17" s="22">
        <v>242</v>
      </c>
      <c r="F17" s="73">
        <f t="shared" si="6"/>
        <v>5.5188141391106047</v>
      </c>
      <c r="G17" s="96">
        <v>271</v>
      </c>
      <c r="H17" s="73">
        <f t="shared" si="7"/>
        <v>6.0396701582349008</v>
      </c>
      <c r="I17" s="22">
        <v>201</v>
      </c>
      <c r="J17" s="73">
        <f t="shared" si="8"/>
        <v>4.5838084378563284</v>
      </c>
      <c r="K17" s="96">
        <v>190</v>
      </c>
      <c r="L17" s="73">
        <f t="shared" si="9"/>
        <v>4.234455092489414</v>
      </c>
      <c r="M17" s="100">
        <f t="shared" si="10"/>
        <v>443</v>
      </c>
      <c r="N17" s="73">
        <f t="shared" si="11"/>
        <v>10.102622576966933</v>
      </c>
      <c r="O17" s="100">
        <f t="shared" si="12"/>
        <v>461</v>
      </c>
      <c r="P17" s="73">
        <f t="shared" si="13"/>
        <v>10.274125250724314</v>
      </c>
      <c r="Q17" s="57">
        <f t="shared" si="0"/>
        <v>5.5188141391106047</v>
      </c>
      <c r="R17" s="58">
        <f t="shared" si="1"/>
        <v>6.0396701582349008</v>
      </c>
      <c r="S17" s="58">
        <f t="shared" si="2"/>
        <v>4.5838084378563284</v>
      </c>
      <c r="T17" s="58">
        <f t="shared" si="3"/>
        <v>4.234455092489414</v>
      </c>
      <c r="U17" s="58">
        <f t="shared" si="4"/>
        <v>10.102622576966933</v>
      </c>
      <c r="V17" s="58">
        <f t="shared" si="5"/>
        <v>10.274125250724314</v>
      </c>
      <c r="W17" s="58"/>
      <c r="X17" s="58"/>
      <c r="Y17" s="1"/>
      <c r="Z17" s="1"/>
      <c r="AA17" s="1"/>
      <c r="AB17" s="1"/>
    </row>
    <row r="18" spans="1:28" ht="12.2" customHeight="1" x14ac:dyDescent="0.2">
      <c r="A18" s="37">
        <v>11</v>
      </c>
      <c r="B18" s="132" t="s">
        <v>303</v>
      </c>
      <c r="C18" s="22">
        <v>2785</v>
      </c>
      <c r="D18" s="100">
        <v>2492</v>
      </c>
      <c r="E18" s="22">
        <v>140</v>
      </c>
      <c r="F18" s="73">
        <f t="shared" si="6"/>
        <v>5.0269299820466786</v>
      </c>
      <c r="G18" s="96">
        <v>91</v>
      </c>
      <c r="H18" s="73">
        <f t="shared" si="7"/>
        <v>3.6516853932584268</v>
      </c>
      <c r="I18" s="22">
        <v>200</v>
      </c>
      <c r="J18" s="73">
        <f t="shared" si="8"/>
        <v>7.1813285457809695</v>
      </c>
      <c r="K18" s="96">
        <v>131</v>
      </c>
      <c r="L18" s="73">
        <f t="shared" si="9"/>
        <v>5.2568218298555376</v>
      </c>
      <c r="M18" s="100">
        <f t="shared" si="10"/>
        <v>340</v>
      </c>
      <c r="N18" s="73">
        <f t="shared" si="11"/>
        <v>12.208258527827649</v>
      </c>
      <c r="O18" s="100">
        <f t="shared" si="12"/>
        <v>222</v>
      </c>
      <c r="P18" s="73">
        <f t="shared" si="13"/>
        <v>8.9085072231139648</v>
      </c>
      <c r="Q18" s="57">
        <f t="shared" si="0"/>
        <v>5.0269299820466786</v>
      </c>
      <c r="R18" s="58">
        <f t="shared" si="1"/>
        <v>3.6516853932584268</v>
      </c>
      <c r="S18" s="58">
        <f t="shared" si="2"/>
        <v>7.1813285457809695</v>
      </c>
      <c r="T18" s="58">
        <f t="shared" si="3"/>
        <v>5.2568218298555376</v>
      </c>
      <c r="U18" s="58">
        <f t="shared" si="4"/>
        <v>12.208258527827649</v>
      </c>
      <c r="V18" s="58">
        <f t="shared" si="5"/>
        <v>8.9085072231139648</v>
      </c>
      <c r="W18" s="58"/>
      <c r="X18" s="58"/>
      <c r="Y18" s="1"/>
      <c r="Z18" s="1"/>
      <c r="AA18" s="1"/>
      <c r="AB18" s="1"/>
    </row>
    <row r="19" spans="1:28" ht="12.2" customHeight="1" x14ac:dyDescent="0.2">
      <c r="A19" s="37">
        <v>12</v>
      </c>
      <c r="B19" s="132" t="s">
        <v>304</v>
      </c>
      <c r="C19" s="22">
        <v>3155</v>
      </c>
      <c r="D19" s="100">
        <v>2739</v>
      </c>
      <c r="E19" s="22">
        <v>110</v>
      </c>
      <c r="F19" s="73">
        <f t="shared" si="6"/>
        <v>3.4865293185419968</v>
      </c>
      <c r="G19" s="96">
        <v>102</v>
      </c>
      <c r="H19" s="73">
        <f t="shared" si="7"/>
        <v>3.7239868565169769</v>
      </c>
      <c r="I19" s="22">
        <v>47</v>
      </c>
      <c r="J19" s="73">
        <f t="shared" si="8"/>
        <v>1.4896988906497624</v>
      </c>
      <c r="K19" s="96">
        <v>71</v>
      </c>
      <c r="L19" s="73">
        <f t="shared" si="9"/>
        <v>2.5921869295363273</v>
      </c>
      <c r="M19" s="100">
        <f t="shared" si="10"/>
        <v>157</v>
      </c>
      <c r="N19" s="73">
        <f t="shared" si="11"/>
        <v>4.9762282091917589</v>
      </c>
      <c r="O19" s="100">
        <f t="shared" si="12"/>
        <v>173</v>
      </c>
      <c r="P19" s="73">
        <f t="shared" si="13"/>
        <v>6.3161737860533043</v>
      </c>
      <c r="Q19" s="57">
        <f t="shared" si="0"/>
        <v>3.4865293185419968</v>
      </c>
      <c r="R19" s="58">
        <f t="shared" si="1"/>
        <v>3.7239868565169769</v>
      </c>
      <c r="S19" s="58">
        <f t="shared" si="2"/>
        <v>1.4896988906497624</v>
      </c>
      <c r="T19" s="58">
        <f t="shared" si="3"/>
        <v>2.5921869295363273</v>
      </c>
      <c r="U19" s="58">
        <f t="shared" si="4"/>
        <v>4.9762282091917589</v>
      </c>
      <c r="V19" s="58">
        <f t="shared" si="5"/>
        <v>6.3161737860533043</v>
      </c>
      <c r="W19" s="58"/>
      <c r="X19" s="58"/>
      <c r="Y19" s="1"/>
      <c r="Z19" s="1"/>
      <c r="AA19" s="1"/>
      <c r="AB19" s="1"/>
    </row>
    <row r="20" spans="1:28" ht="12.2" customHeight="1" x14ac:dyDescent="0.2">
      <c r="A20" s="37">
        <v>13</v>
      </c>
      <c r="B20" s="132" t="s">
        <v>305</v>
      </c>
      <c r="C20" s="22">
        <v>4252</v>
      </c>
      <c r="D20" s="100">
        <v>4163</v>
      </c>
      <c r="E20" s="22">
        <v>161</v>
      </c>
      <c r="F20" s="73">
        <f t="shared" si="6"/>
        <v>3.7864534336782691</v>
      </c>
      <c r="G20" s="96">
        <v>97</v>
      </c>
      <c r="H20" s="73">
        <f t="shared" si="7"/>
        <v>2.3300504443910643</v>
      </c>
      <c r="I20" s="22">
        <v>120</v>
      </c>
      <c r="J20" s="73">
        <f t="shared" si="8"/>
        <v>2.8222013170272815</v>
      </c>
      <c r="K20" s="96">
        <v>85</v>
      </c>
      <c r="L20" s="73">
        <f t="shared" si="9"/>
        <v>2.0417967811674274</v>
      </c>
      <c r="M20" s="100">
        <f t="shared" si="10"/>
        <v>281</v>
      </c>
      <c r="N20" s="73">
        <f t="shared" si="11"/>
        <v>6.6086547507055506</v>
      </c>
      <c r="O20" s="100">
        <f t="shared" si="12"/>
        <v>182</v>
      </c>
      <c r="P20" s="73">
        <f t="shared" si="13"/>
        <v>4.3718472255584917</v>
      </c>
      <c r="Q20" s="57">
        <f t="shared" si="0"/>
        <v>3.7864534336782691</v>
      </c>
      <c r="R20" s="58">
        <f t="shared" si="1"/>
        <v>2.3300504443910643</v>
      </c>
      <c r="S20" s="58">
        <f t="shared" si="2"/>
        <v>2.8222013170272815</v>
      </c>
      <c r="T20" s="58">
        <f t="shared" si="3"/>
        <v>2.0417967811674274</v>
      </c>
      <c r="U20" s="58">
        <f t="shared" si="4"/>
        <v>6.6086547507055506</v>
      </c>
      <c r="V20" s="58">
        <f t="shared" si="5"/>
        <v>4.3718472255584917</v>
      </c>
      <c r="W20" s="58"/>
      <c r="X20" s="58"/>
      <c r="Y20" s="1"/>
      <c r="Z20" s="1"/>
      <c r="AA20" s="1"/>
      <c r="AB20" s="1"/>
    </row>
    <row r="21" spans="1:28" ht="12.2" customHeight="1" x14ac:dyDescent="0.2">
      <c r="A21" s="37">
        <v>14</v>
      </c>
      <c r="B21" s="132" t="s">
        <v>306</v>
      </c>
      <c r="C21" s="22">
        <v>2986</v>
      </c>
      <c r="D21" s="100">
        <v>2916</v>
      </c>
      <c r="E21" s="22">
        <v>177</v>
      </c>
      <c r="F21" s="73">
        <f t="shared" si="6"/>
        <v>5.9276624246483589</v>
      </c>
      <c r="G21" s="96">
        <v>179</v>
      </c>
      <c r="H21" s="73">
        <f t="shared" si="7"/>
        <v>6.1385459533607678</v>
      </c>
      <c r="I21" s="22">
        <v>107</v>
      </c>
      <c r="J21" s="73">
        <f t="shared" si="8"/>
        <v>3.5833891493636973</v>
      </c>
      <c r="K21" s="96">
        <v>89</v>
      </c>
      <c r="L21" s="73">
        <f t="shared" si="9"/>
        <v>3.0521262002743486</v>
      </c>
      <c r="M21" s="100">
        <f t="shared" si="10"/>
        <v>284</v>
      </c>
      <c r="N21" s="73">
        <f t="shared" si="11"/>
        <v>9.5110515740120558</v>
      </c>
      <c r="O21" s="100">
        <f t="shared" si="12"/>
        <v>268</v>
      </c>
      <c r="P21" s="73">
        <f t="shared" si="13"/>
        <v>9.1906721536351164</v>
      </c>
      <c r="Q21" s="57">
        <f t="shared" si="0"/>
        <v>5.9276624246483589</v>
      </c>
      <c r="R21" s="58">
        <f t="shared" si="1"/>
        <v>6.1385459533607678</v>
      </c>
      <c r="S21" s="58">
        <f t="shared" si="2"/>
        <v>3.5833891493636973</v>
      </c>
      <c r="T21" s="58">
        <f t="shared" si="3"/>
        <v>3.0521262002743486</v>
      </c>
      <c r="U21" s="58">
        <f t="shared" si="4"/>
        <v>9.5110515740120558</v>
      </c>
      <c r="V21" s="58">
        <f t="shared" si="5"/>
        <v>9.1906721536351164</v>
      </c>
      <c r="W21" s="58"/>
      <c r="X21" s="58"/>
      <c r="Y21" s="1"/>
      <c r="Z21" s="1"/>
      <c r="AA21" s="1"/>
      <c r="AB21" s="1"/>
    </row>
    <row r="22" spans="1:28" ht="12.2" customHeight="1" x14ac:dyDescent="0.2">
      <c r="A22" s="37">
        <v>15</v>
      </c>
      <c r="B22" s="132" t="s">
        <v>307</v>
      </c>
      <c r="C22" s="22">
        <v>4291</v>
      </c>
      <c r="D22" s="100">
        <v>4191</v>
      </c>
      <c r="E22" s="22">
        <v>123</v>
      </c>
      <c r="F22" s="73">
        <f t="shared" si="6"/>
        <v>2.8664646935446281</v>
      </c>
      <c r="G22" s="96">
        <v>174</v>
      </c>
      <c r="H22" s="73">
        <f t="shared" si="7"/>
        <v>4.1517537580529709</v>
      </c>
      <c r="I22" s="22">
        <v>169</v>
      </c>
      <c r="J22" s="73">
        <f t="shared" si="8"/>
        <v>3.9384758797483106</v>
      </c>
      <c r="K22" s="96">
        <v>156</v>
      </c>
      <c r="L22" s="73">
        <f t="shared" si="9"/>
        <v>3.7222619899785254</v>
      </c>
      <c r="M22" s="100">
        <f t="shared" si="10"/>
        <v>292</v>
      </c>
      <c r="N22" s="73">
        <f t="shared" si="11"/>
        <v>6.8049405732929387</v>
      </c>
      <c r="O22" s="100">
        <f t="shared" si="12"/>
        <v>330</v>
      </c>
      <c r="P22" s="73">
        <f t="shared" si="13"/>
        <v>7.8740157480314963</v>
      </c>
      <c r="Q22" s="57">
        <f t="shared" si="0"/>
        <v>2.8664646935446281</v>
      </c>
      <c r="R22" s="58">
        <f t="shared" si="1"/>
        <v>4.1517537580529709</v>
      </c>
      <c r="S22" s="58">
        <f t="shared" si="2"/>
        <v>3.9384758797483106</v>
      </c>
      <c r="T22" s="58">
        <f t="shared" si="3"/>
        <v>3.7222619899785254</v>
      </c>
      <c r="U22" s="58">
        <f t="shared" si="4"/>
        <v>6.8049405732929387</v>
      </c>
      <c r="V22" s="58">
        <f t="shared" si="5"/>
        <v>7.8740157480314963</v>
      </c>
      <c r="W22" s="58"/>
      <c r="X22" s="58"/>
      <c r="Y22" s="1"/>
      <c r="Z22" s="1"/>
      <c r="AA22" s="1"/>
      <c r="AB22" s="1"/>
    </row>
    <row r="23" spans="1:28" ht="12.2" customHeight="1" x14ac:dyDescent="0.2">
      <c r="A23" s="37">
        <v>16</v>
      </c>
      <c r="B23" s="132" t="s">
        <v>308</v>
      </c>
      <c r="C23" s="22">
        <v>4581</v>
      </c>
      <c r="D23" s="100">
        <v>4057</v>
      </c>
      <c r="E23" s="22">
        <v>76</v>
      </c>
      <c r="F23" s="73">
        <f t="shared" si="6"/>
        <v>1.6590264134468458</v>
      </c>
      <c r="G23" s="96">
        <v>79</v>
      </c>
      <c r="H23" s="73">
        <f t="shared" si="7"/>
        <v>1.9472516637909785</v>
      </c>
      <c r="I23" s="22">
        <v>75</v>
      </c>
      <c r="J23" s="73">
        <f t="shared" si="8"/>
        <v>1.6371971185330714</v>
      </c>
      <c r="K23" s="96">
        <v>81</v>
      </c>
      <c r="L23" s="73">
        <f t="shared" si="9"/>
        <v>1.9965491742666994</v>
      </c>
      <c r="M23" s="100">
        <f t="shared" si="10"/>
        <v>151</v>
      </c>
      <c r="N23" s="73">
        <f t="shared" si="11"/>
        <v>3.2962235319799169</v>
      </c>
      <c r="O23" s="100">
        <f t="shared" si="12"/>
        <v>160</v>
      </c>
      <c r="P23" s="73">
        <f t="shared" si="13"/>
        <v>3.9438008380576779</v>
      </c>
      <c r="Q23" s="57">
        <f t="shared" si="0"/>
        <v>1.6590264134468458</v>
      </c>
      <c r="R23" s="58">
        <f t="shared" si="1"/>
        <v>1.9472516637909785</v>
      </c>
      <c r="S23" s="58">
        <f t="shared" si="2"/>
        <v>1.6371971185330714</v>
      </c>
      <c r="T23" s="58">
        <f t="shared" si="3"/>
        <v>1.9965491742666994</v>
      </c>
      <c r="U23" s="58">
        <f t="shared" si="4"/>
        <v>3.2962235319799169</v>
      </c>
      <c r="V23" s="58">
        <f t="shared" si="5"/>
        <v>3.9438008380576779</v>
      </c>
      <c r="W23" s="58"/>
      <c r="X23" s="58"/>
      <c r="Y23" s="1"/>
      <c r="Z23" s="1"/>
      <c r="AA23" s="1"/>
      <c r="AB23" s="1"/>
    </row>
    <row r="24" spans="1:28" ht="12.2" customHeight="1" x14ac:dyDescent="0.2">
      <c r="A24" s="37">
        <v>17</v>
      </c>
      <c r="B24" s="132" t="s">
        <v>309</v>
      </c>
      <c r="C24" s="22">
        <v>2163</v>
      </c>
      <c r="D24" s="100">
        <v>2186</v>
      </c>
      <c r="E24" s="22">
        <v>78</v>
      </c>
      <c r="F24" s="73">
        <f t="shared" si="6"/>
        <v>3.606102635228849</v>
      </c>
      <c r="G24" s="96">
        <v>59</v>
      </c>
      <c r="H24" s="73">
        <f t="shared" si="7"/>
        <v>2.698993595608417</v>
      </c>
      <c r="I24" s="22">
        <v>49</v>
      </c>
      <c r="J24" s="73">
        <f t="shared" si="8"/>
        <v>2.2653721682847898</v>
      </c>
      <c r="K24" s="96">
        <v>45</v>
      </c>
      <c r="L24" s="73">
        <f t="shared" si="9"/>
        <v>2.0585544373284539</v>
      </c>
      <c r="M24" s="100">
        <f t="shared" si="10"/>
        <v>127</v>
      </c>
      <c r="N24" s="73">
        <f t="shared" si="11"/>
        <v>5.8714748035136388</v>
      </c>
      <c r="O24" s="100">
        <f t="shared" si="12"/>
        <v>104</v>
      </c>
      <c r="P24" s="73">
        <f t="shared" si="13"/>
        <v>4.7575480329368709</v>
      </c>
      <c r="Q24" s="57">
        <f t="shared" si="0"/>
        <v>3.606102635228849</v>
      </c>
      <c r="R24" s="58">
        <f t="shared" si="1"/>
        <v>2.698993595608417</v>
      </c>
      <c r="S24" s="58">
        <f t="shared" si="2"/>
        <v>2.2653721682847898</v>
      </c>
      <c r="T24" s="58">
        <f t="shared" si="3"/>
        <v>2.0585544373284539</v>
      </c>
      <c r="U24" s="58">
        <f t="shared" si="4"/>
        <v>5.8714748035136388</v>
      </c>
      <c r="V24" s="58">
        <f t="shared" si="5"/>
        <v>4.7575480329368709</v>
      </c>
      <c r="W24" s="58"/>
      <c r="X24" s="58"/>
      <c r="Y24" s="1"/>
      <c r="Z24" s="1"/>
      <c r="AA24" s="1"/>
      <c r="AB24" s="1"/>
    </row>
    <row r="25" spans="1:28" ht="12.2" customHeight="1" x14ac:dyDescent="0.2">
      <c r="A25" s="37">
        <v>18</v>
      </c>
      <c r="B25" s="132" t="s">
        <v>310</v>
      </c>
      <c r="C25" s="22">
        <v>3069</v>
      </c>
      <c r="D25" s="100">
        <v>2988</v>
      </c>
      <c r="E25" s="22">
        <v>124</v>
      </c>
      <c r="F25" s="73">
        <f t="shared" si="6"/>
        <v>4.0404040404040407</v>
      </c>
      <c r="G25" s="96">
        <v>148</v>
      </c>
      <c r="H25" s="73">
        <f t="shared" si="7"/>
        <v>4.953145917001339</v>
      </c>
      <c r="I25" s="22">
        <v>116</v>
      </c>
      <c r="J25" s="73">
        <f t="shared" si="8"/>
        <v>3.7797328119908764</v>
      </c>
      <c r="K25" s="96">
        <v>105</v>
      </c>
      <c r="L25" s="73">
        <f t="shared" si="9"/>
        <v>3.5140562248995986</v>
      </c>
      <c r="M25" s="100">
        <f t="shared" si="10"/>
        <v>240</v>
      </c>
      <c r="N25" s="73">
        <f t="shared" si="11"/>
        <v>7.8201368523949171</v>
      </c>
      <c r="O25" s="100">
        <f t="shared" si="12"/>
        <v>253</v>
      </c>
      <c r="P25" s="73">
        <f t="shared" si="13"/>
        <v>8.4672021419009376</v>
      </c>
      <c r="Q25" s="57">
        <f t="shared" si="0"/>
        <v>4.0404040404040407</v>
      </c>
      <c r="R25" s="58">
        <f t="shared" si="1"/>
        <v>4.953145917001339</v>
      </c>
      <c r="S25" s="58">
        <f t="shared" si="2"/>
        <v>3.7797328119908764</v>
      </c>
      <c r="T25" s="58">
        <f t="shared" si="3"/>
        <v>3.5140562248995986</v>
      </c>
      <c r="U25" s="58">
        <f t="shared" si="4"/>
        <v>7.8201368523949171</v>
      </c>
      <c r="V25" s="58">
        <f t="shared" si="5"/>
        <v>8.4672021419009376</v>
      </c>
      <c r="W25" s="58"/>
      <c r="X25" s="58"/>
      <c r="Y25" s="1"/>
      <c r="Z25" s="1"/>
      <c r="AA25" s="1"/>
      <c r="AB25" s="1"/>
    </row>
    <row r="26" spans="1:28" ht="12.2" customHeight="1" x14ac:dyDescent="0.2">
      <c r="A26" s="37">
        <v>19</v>
      </c>
      <c r="B26" s="132" t="s">
        <v>311</v>
      </c>
      <c r="C26" s="22">
        <v>1307</v>
      </c>
      <c r="D26" s="100">
        <v>1458</v>
      </c>
      <c r="E26" s="22">
        <v>71</v>
      </c>
      <c r="F26" s="73">
        <f t="shared" si="6"/>
        <v>5.4322876817138486</v>
      </c>
      <c r="G26" s="96">
        <v>42</v>
      </c>
      <c r="H26" s="73">
        <f t="shared" si="7"/>
        <v>2.880658436213992</v>
      </c>
      <c r="I26" s="22">
        <v>41</v>
      </c>
      <c r="J26" s="73">
        <f t="shared" si="8"/>
        <v>3.1369548584544757</v>
      </c>
      <c r="K26" s="96">
        <v>37</v>
      </c>
      <c r="L26" s="73">
        <f t="shared" si="9"/>
        <v>2.5377229080932784</v>
      </c>
      <c r="M26" s="100">
        <f t="shared" si="10"/>
        <v>112</v>
      </c>
      <c r="N26" s="73">
        <f t="shared" si="11"/>
        <v>8.5692425401683252</v>
      </c>
      <c r="O26" s="100">
        <f t="shared" si="12"/>
        <v>79</v>
      </c>
      <c r="P26" s="73">
        <f t="shared" si="13"/>
        <v>5.4183813443072699</v>
      </c>
      <c r="Q26" s="57">
        <f t="shared" si="0"/>
        <v>5.4322876817138486</v>
      </c>
      <c r="R26" s="58">
        <f t="shared" si="1"/>
        <v>2.880658436213992</v>
      </c>
      <c r="S26" s="58">
        <f t="shared" si="2"/>
        <v>3.1369548584544757</v>
      </c>
      <c r="T26" s="58">
        <f t="shared" si="3"/>
        <v>2.5377229080932784</v>
      </c>
      <c r="U26" s="58">
        <f t="shared" si="4"/>
        <v>8.5692425401683252</v>
      </c>
      <c r="V26" s="58">
        <f t="shared" si="5"/>
        <v>5.4183813443072699</v>
      </c>
      <c r="W26" s="58"/>
      <c r="X26" s="58"/>
      <c r="Y26" s="1"/>
      <c r="Z26" s="1"/>
      <c r="AA26" s="1"/>
      <c r="AB26" s="1"/>
    </row>
    <row r="27" spans="1:28" ht="12.2" customHeight="1" x14ac:dyDescent="0.2">
      <c r="A27" s="37">
        <v>20</v>
      </c>
      <c r="B27" s="132" t="s">
        <v>312</v>
      </c>
      <c r="C27" s="22">
        <v>7161</v>
      </c>
      <c r="D27" s="100">
        <v>6460</v>
      </c>
      <c r="E27" s="22">
        <v>426</v>
      </c>
      <c r="F27" s="73">
        <f t="shared" si="6"/>
        <v>5.9488898198575617</v>
      </c>
      <c r="G27" s="96">
        <v>472</v>
      </c>
      <c r="H27" s="73">
        <f t="shared" si="7"/>
        <v>7.3065015479876161</v>
      </c>
      <c r="I27" s="22">
        <v>172</v>
      </c>
      <c r="J27" s="73">
        <f t="shared" si="8"/>
        <v>2.4018991760927246</v>
      </c>
      <c r="K27" s="96">
        <v>158</v>
      </c>
      <c r="L27" s="73">
        <f t="shared" si="9"/>
        <v>2.4458204334365323</v>
      </c>
      <c r="M27" s="100">
        <f t="shared" si="10"/>
        <v>598</v>
      </c>
      <c r="N27" s="73">
        <f t="shared" si="11"/>
        <v>8.3507889959502855</v>
      </c>
      <c r="O27" s="100">
        <f t="shared" si="12"/>
        <v>630</v>
      </c>
      <c r="P27" s="73">
        <f t="shared" si="13"/>
        <v>9.7523219814241493</v>
      </c>
      <c r="Q27" s="57">
        <f t="shared" si="0"/>
        <v>5.9488898198575617</v>
      </c>
      <c r="R27" s="58">
        <f t="shared" si="1"/>
        <v>7.3065015479876161</v>
      </c>
      <c r="S27" s="58">
        <f t="shared" si="2"/>
        <v>2.4018991760927246</v>
      </c>
      <c r="T27" s="58">
        <f t="shared" si="3"/>
        <v>2.4458204334365323</v>
      </c>
      <c r="U27" s="58">
        <f t="shared" si="4"/>
        <v>8.3507889959502855</v>
      </c>
      <c r="V27" s="58">
        <f t="shared" si="5"/>
        <v>9.7523219814241493</v>
      </c>
      <c r="W27" s="58"/>
      <c r="X27" s="58"/>
      <c r="Y27" s="1"/>
      <c r="Z27" s="1"/>
      <c r="AA27" s="1"/>
      <c r="AB27" s="1"/>
    </row>
    <row r="28" spans="1:28" ht="12.2" customHeight="1" x14ac:dyDescent="0.2">
      <c r="A28" s="37">
        <v>21</v>
      </c>
      <c r="B28" s="132" t="s">
        <v>313</v>
      </c>
      <c r="C28" s="22">
        <v>2603</v>
      </c>
      <c r="D28" s="100">
        <v>2501</v>
      </c>
      <c r="E28" s="22">
        <v>290</v>
      </c>
      <c r="F28" s="73">
        <f t="shared" si="6"/>
        <v>11.140991164041491</v>
      </c>
      <c r="G28" s="96">
        <v>173</v>
      </c>
      <c r="H28" s="73">
        <f t="shared" si="7"/>
        <v>6.9172331067572967</v>
      </c>
      <c r="I28" s="22">
        <v>111</v>
      </c>
      <c r="J28" s="73">
        <f t="shared" si="8"/>
        <v>4.264310411064157</v>
      </c>
      <c r="K28" s="96">
        <v>143</v>
      </c>
      <c r="L28" s="73">
        <f t="shared" si="9"/>
        <v>5.717712914834066</v>
      </c>
      <c r="M28" s="100">
        <f t="shared" si="10"/>
        <v>401</v>
      </c>
      <c r="N28" s="73">
        <f t="shared" si="11"/>
        <v>15.405301575105648</v>
      </c>
      <c r="O28" s="100">
        <f t="shared" si="12"/>
        <v>316</v>
      </c>
      <c r="P28" s="73">
        <f t="shared" si="13"/>
        <v>12.634946021591363</v>
      </c>
      <c r="Q28" s="57">
        <f t="shared" si="0"/>
        <v>11.140991164041491</v>
      </c>
      <c r="R28" s="58">
        <f t="shared" si="1"/>
        <v>6.9172331067572967</v>
      </c>
      <c r="S28" s="58">
        <f t="shared" si="2"/>
        <v>4.264310411064157</v>
      </c>
      <c r="T28" s="58">
        <f t="shared" si="3"/>
        <v>5.717712914834066</v>
      </c>
      <c r="U28" s="58">
        <f t="shared" si="4"/>
        <v>15.405301575105648</v>
      </c>
      <c r="V28" s="58">
        <f t="shared" si="5"/>
        <v>12.634946021591363</v>
      </c>
      <c r="W28" s="58"/>
      <c r="X28" s="58"/>
      <c r="Y28" s="1"/>
      <c r="Z28" s="1"/>
      <c r="AA28" s="1"/>
      <c r="AB28" s="1"/>
    </row>
    <row r="29" spans="1:28" ht="12.2" customHeight="1" x14ac:dyDescent="0.2">
      <c r="A29" s="37">
        <v>22</v>
      </c>
      <c r="B29" s="132" t="s">
        <v>314</v>
      </c>
      <c r="C29" s="22">
        <v>2315</v>
      </c>
      <c r="D29" s="100">
        <v>2408</v>
      </c>
      <c r="E29" s="22">
        <v>153</v>
      </c>
      <c r="F29" s="73">
        <f t="shared" si="6"/>
        <v>6.6090712742980564</v>
      </c>
      <c r="G29" s="96">
        <v>117</v>
      </c>
      <c r="H29" s="73">
        <f t="shared" si="7"/>
        <v>4.8588039867109636</v>
      </c>
      <c r="I29" s="22">
        <v>79</v>
      </c>
      <c r="J29" s="73">
        <f t="shared" si="8"/>
        <v>3.4125269978401729</v>
      </c>
      <c r="K29" s="96">
        <v>80</v>
      </c>
      <c r="L29" s="73">
        <f t="shared" si="9"/>
        <v>3.3222591362126246</v>
      </c>
      <c r="M29" s="100">
        <f t="shared" si="10"/>
        <v>232</v>
      </c>
      <c r="N29" s="73">
        <f t="shared" si="11"/>
        <v>10.021598272138229</v>
      </c>
      <c r="O29" s="100">
        <f t="shared" si="12"/>
        <v>197</v>
      </c>
      <c r="P29" s="73">
        <f t="shared" si="13"/>
        <v>8.1810631229235877</v>
      </c>
      <c r="Q29" s="57">
        <f t="shared" si="0"/>
        <v>6.6090712742980564</v>
      </c>
      <c r="R29" s="58">
        <f t="shared" si="1"/>
        <v>4.8588039867109636</v>
      </c>
      <c r="S29" s="58">
        <f t="shared" si="2"/>
        <v>3.4125269978401729</v>
      </c>
      <c r="T29" s="58">
        <f t="shared" si="3"/>
        <v>3.3222591362126246</v>
      </c>
      <c r="U29" s="58">
        <f t="shared" si="4"/>
        <v>10.021598272138229</v>
      </c>
      <c r="V29" s="58">
        <f t="shared" si="5"/>
        <v>8.1810631229235877</v>
      </c>
      <c r="W29" s="58"/>
      <c r="X29" s="58"/>
      <c r="Y29" s="1"/>
      <c r="Z29" s="1"/>
      <c r="AA29" s="1"/>
      <c r="AB29" s="1"/>
    </row>
    <row r="30" spans="1:28" ht="12.2" customHeight="1" x14ac:dyDescent="0.2">
      <c r="A30" s="37">
        <v>23</v>
      </c>
      <c r="B30" s="132" t="s">
        <v>315</v>
      </c>
      <c r="C30" s="22">
        <v>2243</v>
      </c>
      <c r="D30" s="100">
        <v>2060</v>
      </c>
      <c r="E30" s="22">
        <v>160</v>
      </c>
      <c r="F30" s="73">
        <f t="shared" si="6"/>
        <v>7.133303611234953</v>
      </c>
      <c r="G30" s="96">
        <v>125</v>
      </c>
      <c r="H30" s="73">
        <f t="shared" si="7"/>
        <v>6.0679611650485441</v>
      </c>
      <c r="I30" s="22">
        <v>62</v>
      </c>
      <c r="J30" s="73">
        <f t="shared" si="8"/>
        <v>2.7641551493535443</v>
      </c>
      <c r="K30" s="96">
        <v>71</v>
      </c>
      <c r="L30" s="73">
        <f t="shared" si="9"/>
        <v>3.4466019417475726</v>
      </c>
      <c r="M30" s="100">
        <f t="shared" si="10"/>
        <v>222</v>
      </c>
      <c r="N30" s="73">
        <f t="shared" si="11"/>
        <v>9.8974587605884974</v>
      </c>
      <c r="O30" s="100">
        <f t="shared" si="12"/>
        <v>196</v>
      </c>
      <c r="P30" s="73">
        <f t="shared" si="13"/>
        <v>9.5145631067961158</v>
      </c>
      <c r="Q30" s="57">
        <f t="shared" si="0"/>
        <v>7.133303611234953</v>
      </c>
      <c r="R30" s="58">
        <f t="shared" si="1"/>
        <v>6.0679611650485441</v>
      </c>
      <c r="S30" s="58">
        <f t="shared" si="2"/>
        <v>2.7641551493535443</v>
      </c>
      <c r="T30" s="58">
        <f t="shared" si="3"/>
        <v>3.4466019417475726</v>
      </c>
      <c r="U30" s="58">
        <f t="shared" si="4"/>
        <v>9.8974587605884974</v>
      </c>
      <c r="V30" s="58">
        <f t="shared" si="5"/>
        <v>9.5145631067961158</v>
      </c>
      <c r="W30" s="58"/>
      <c r="X30" s="58"/>
      <c r="Y30" s="1"/>
      <c r="Z30" s="1"/>
      <c r="AA30" s="1"/>
      <c r="AB30" s="1"/>
    </row>
    <row r="31" spans="1:28" ht="12.2" customHeight="1" x14ac:dyDescent="0.2">
      <c r="A31" s="37">
        <v>24</v>
      </c>
      <c r="B31" s="132" t="s">
        <v>316</v>
      </c>
      <c r="C31" s="22">
        <v>1767</v>
      </c>
      <c r="D31" s="100">
        <v>1603</v>
      </c>
      <c r="E31" s="22">
        <v>65</v>
      </c>
      <c r="F31" s="73">
        <f t="shared" si="6"/>
        <v>3.6785512167515564</v>
      </c>
      <c r="G31" s="96">
        <v>69</v>
      </c>
      <c r="H31" s="73">
        <f t="shared" si="7"/>
        <v>4.3044291952588898</v>
      </c>
      <c r="I31" s="22">
        <v>84</v>
      </c>
      <c r="J31" s="73">
        <f t="shared" si="8"/>
        <v>4.7538200339558569</v>
      </c>
      <c r="K31" s="96">
        <v>68</v>
      </c>
      <c r="L31" s="73">
        <f t="shared" si="9"/>
        <v>4.2420461634435433</v>
      </c>
      <c r="M31" s="100">
        <f t="shared" si="10"/>
        <v>149</v>
      </c>
      <c r="N31" s="73">
        <f t="shared" si="11"/>
        <v>8.4323712507074138</v>
      </c>
      <c r="O31" s="100">
        <f t="shared" si="12"/>
        <v>137</v>
      </c>
      <c r="P31" s="73">
        <f t="shared" si="13"/>
        <v>8.5464753587024322</v>
      </c>
      <c r="Q31" s="57">
        <f t="shared" si="0"/>
        <v>3.6785512167515564</v>
      </c>
      <c r="R31" s="58">
        <f t="shared" si="1"/>
        <v>4.3044291952588898</v>
      </c>
      <c r="S31" s="58">
        <f t="shared" si="2"/>
        <v>4.7538200339558569</v>
      </c>
      <c r="T31" s="58">
        <f t="shared" si="3"/>
        <v>4.2420461634435433</v>
      </c>
      <c r="U31" s="58">
        <f t="shared" si="4"/>
        <v>8.4323712507074138</v>
      </c>
      <c r="V31" s="58">
        <f t="shared" si="5"/>
        <v>8.5464753587024322</v>
      </c>
      <c r="W31" s="58"/>
      <c r="X31" s="58"/>
      <c r="Y31" s="1"/>
      <c r="Z31" s="1"/>
      <c r="AA31" s="1"/>
      <c r="AB31" s="1"/>
    </row>
    <row r="32" spans="1:28" ht="12.2" customHeight="1" x14ac:dyDescent="0.2">
      <c r="A32" s="37">
        <v>25</v>
      </c>
      <c r="B32" s="132" t="s">
        <v>317</v>
      </c>
      <c r="C32" s="22">
        <v>2735</v>
      </c>
      <c r="D32" s="100">
        <v>2678</v>
      </c>
      <c r="E32" s="22">
        <v>226</v>
      </c>
      <c r="F32" s="73">
        <f t="shared" si="6"/>
        <v>8.2632541133455213</v>
      </c>
      <c r="G32" s="96">
        <v>181</v>
      </c>
      <c r="H32" s="73">
        <f t="shared" si="7"/>
        <v>6.7587752053771473</v>
      </c>
      <c r="I32" s="22">
        <v>135</v>
      </c>
      <c r="J32" s="73">
        <f t="shared" si="8"/>
        <v>4.9360146252285189</v>
      </c>
      <c r="K32" s="96">
        <v>136</v>
      </c>
      <c r="L32" s="73">
        <f t="shared" si="9"/>
        <v>5.078416728902166</v>
      </c>
      <c r="M32" s="100">
        <f t="shared" si="10"/>
        <v>361</v>
      </c>
      <c r="N32" s="73">
        <f t="shared" si="11"/>
        <v>13.199268738574041</v>
      </c>
      <c r="O32" s="100">
        <f t="shared" si="12"/>
        <v>317</v>
      </c>
      <c r="P32" s="73">
        <f t="shared" si="13"/>
        <v>11.837191934279312</v>
      </c>
      <c r="Q32" s="57">
        <f t="shared" si="0"/>
        <v>8.2632541133455213</v>
      </c>
      <c r="R32" s="58">
        <f t="shared" si="1"/>
        <v>6.7587752053771473</v>
      </c>
      <c r="S32" s="58">
        <f t="shared" si="2"/>
        <v>4.9360146252285189</v>
      </c>
      <c r="T32" s="58">
        <f t="shared" si="3"/>
        <v>5.078416728902166</v>
      </c>
      <c r="U32" s="58">
        <f t="shared" si="4"/>
        <v>13.199268738574041</v>
      </c>
      <c r="V32" s="58">
        <f t="shared" si="5"/>
        <v>11.837191934279312</v>
      </c>
      <c r="W32" s="58"/>
      <c r="X32" s="58"/>
      <c r="Y32" s="1"/>
      <c r="Z32" s="1"/>
      <c r="AA32" s="1"/>
      <c r="AB32" s="1"/>
    </row>
    <row r="33" spans="1:28" ht="12.2" customHeight="1" x14ac:dyDescent="0.2">
      <c r="A33" s="37">
        <v>26</v>
      </c>
      <c r="B33" s="132" t="s">
        <v>96</v>
      </c>
      <c r="C33" s="22">
        <v>5306</v>
      </c>
      <c r="D33" s="100">
        <v>6527</v>
      </c>
      <c r="E33" s="22">
        <v>303</v>
      </c>
      <c r="F33" s="73">
        <f t="shared" si="6"/>
        <v>5.7105163965322276</v>
      </c>
      <c r="G33" s="96">
        <v>180</v>
      </c>
      <c r="H33" s="73">
        <f t="shared" si="7"/>
        <v>2.7577753945150913</v>
      </c>
      <c r="I33" s="22">
        <v>236</v>
      </c>
      <c r="J33" s="73">
        <f t="shared" si="8"/>
        <v>4.4477949491142104</v>
      </c>
      <c r="K33" s="96">
        <v>129</v>
      </c>
      <c r="L33" s="73">
        <f t="shared" si="9"/>
        <v>1.9764056994024819</v>
      </c>
      <c r="M33" s="100">
        <f t="shared" si="10"/>
        <v>539</v>
      </c>
      <c r="N33" s="73">
        <f t="shared" si="11"/>
        <v>10.158311345646437</v>
      </c>
      <c r="O33" s="100">
        <f t="shared" si="12"/>
        <v>309</v>
      </c>
      <c r="P33" s="73">
        <f t="shared" si="13"/>
        <v>4.7341810939175728</v>
      </c>
      <c r="Q33" s="57">
        <f t="shared" si="0"/>
        <v>5.7105163965322276</v>
      </c>
      <c r="R33" s="58">
        <f t="shared" si="1"/>
        <v>2.7577753945150913</v>
      </c>
      <c r="S33" s="58">
        <f t="shared" si="2"/>
        <v>4.4477949491142104</v>
      </c>
      <c r="T33" s="58">
        <f t="shared" si="3"/>
        <v>1.9764056994024819</v>
      </c>
      <c r="U33" s="58">
        <f t="shared" si="4"/>
        <v>10.158311345646437</v>
      </c>
      <c r="V33" s="58">
        <f t="shared" si="5"/>
        <v>4.7341810939175728</v>
      </c>
      <c r="W33" s="58"/>
      <c r="X33" s="58"/>
      <c r="Y33" s="1"/>
      <c r="Z33" s="1"/>
      <c r="AA33" s="1"/>
      <c r="AB33" s="1"/>
    </row>
    <row r="34" spans="1:28" ht="12.2" customHeight="1" x14ac:dyDescent="0.2">
      <c r="A34" s="37">
        <v>27</v>
      </c>
      <c r="B34" s="132" t="s">
        <v>97</v>
      </c>
      <c r="C34" s="22"/>
      <c r="D34" s="22"/>
      <c r="E34" s="22"/>
      <c r="F34" s="73"/>
      <c r="G34" s="22"/>
      <c r="H34" s="73"/>
      <c r="I34" s="22"/>
      <c r="J34" s="73"/>
      <c r="K34" s="22"/>
      <c r="L34" s="73"/>
      <c r="M34" s="100"/>
      <c r="N34" s="73"/>
      <c r="O34" s="100"/>
      <c r="P34" s="73"/>
      <c r="Q34" s="57">
        <f t="shared" si="0"/>
        <v>0</v>
      </c>
      <c r="R34" s="58">
        <f t="shared" si="1"/>
        <v>0</v>
      </c>
      <c r="S34" s="58">
        <f t="shared" si="2"/>
        <v>0</v>
      </c>
      <c r="T34" s="58">
        <f t="shared" si="3"/>
        <v>0</v>
      </c>
      <c r="U34" s="58">
        <f t="shared" si="4"/>
        <v>0</v>
      </c>
      <c r="V34" s="58">
        <f t="shared" si="5"/>
        <v>0</v>
      </c>
      <c r="W34" s="58"/>
      <c r="X34" s="58"/>
      <c r="Y34" s="1"/>
      <c r="Z34" s="1"/>
      <c r="AA34" s="1"/>
      <c r="AB34" s="1"/>
    </row>
    <row r="35" spans="1:28" x14ac:dyDescent="0.2">
      <c r="A35" s="131"/>
      <c r="B35" s="133" t="s">
        <v>25</v>
      </c>
      <c r="C35" s="61">
        <v>90306</v>
      </c>
      <c r="D35" s="61">
        <f>SUM(D8:D34)</f>
        <v>88760</v>
      </c>
      <c r="E35" s="61">
        <f>SUM(E8:E34)</f>
        <v>4891</v>
      </c>
      <c r="F35" s="107">
        <f>IF(C35=0,0,E35*100/C35)</f>
        <v>5.4160299426394705</v>
      </c>
      <c r="G35" s="61">
        <f>SUM(G8:G34)</f>
        <v>4396</v>
      </c>
      <c r="H35" s="107">
        <f>IF(C35=0,IF(G35=0,0,100),R35)</f>
        <v>4.9526813880126186</v>
      </c>
      <c r="I35" s="61">
        <f>SUM(I8:I34)</f>
        <v>3401</v>
      </c>
      <c r="J35" s="107">
        <f>IF(C35=0,0,SUM(I35*100/C35))</f>
        <v>3.7660842026000485</v>
      </c>
      <c r="K35" s="61">
        <f>SUM(K8:K34)</f>
        <v>3097</v>
      </c>
      <c r="L35" s="107">
        <f>IF(C35=0,IF(K35=0,0,100),T35)</f>
        <v>3.489184317260027</v>
      </c>
      <c r="M35" s="61">
        <f>SUM(M8:M34)</f>
        <v>8292</v>
      </c>
      <c r="N35" s="107">
        <f>IF(C35=0,0,M35*100/C35)</f>
        <v>9.1821141452395185</v>
      </c>
      <c r="O35" s="61">
        <f>SUM(O8:O34)</f>
        <v>7493</v>
      </c>
      <c r="P35" s="107">
        <f>IF(C35=0,IF(O35=0,0,100),V35)</f>
        <v>8.4418657052726456</v>
      </c>
      <c r="Q35" s="138">
        <f t="shared" si="0"/>
        <v>5.4160299426394705</v>
      </c>
      <c r="R35" s="136">
        <f t="shared" si="1"/>
        <v>4.9526813880126186</v>
      </c>
      <c r="S35" s="136">
        <f t="shared" si="2"/>
        <v>3.7660842026000485</v>
      </c>
      <c r="T35" s="136">
        <f t="shared" si="3"/>
        <v>3.489184317260027</v>
      </c>
      <c r="U35" s="136">
        <f>M35*100</f>
        <v>829200</v>
      </c>
      <c r="V35" s="58">
        <f t="shared" si="5"/>
        <v>8.4418657052726456</v>
      </c>
      <c r="W35" s="136"/>
      <c r="X35" s="136"/>
      <c r="Y35" s="137"/>
      <c r="Z35" s="137"/>
      <c r="AA35" s="137"/>
      <c r="AB35" s="137"/>
    </row>
    <row r="36" spans="1:28" ht="12.95" customHeight="1" x14ac:dyDescent="0.2">
      <c r="A36" s="38"/>
      <c r="B36" s="38"/>
      <c r="C36" s="85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58"/>
      <c r="R36" s="58"/>
      <c r="S36" s="58"/>
      <c r="T36" s="58"/>
      <c r="U36" s="58"/>
      <c r="V36" s="58"/>
      <c r="W36" s="58"/>
      <c r="X36" s="58"/>
      <c r="Y36" s="1"/>
      <c r="Z36" s="1"/>
      <c r="AA36" s="1"/>
      <c r="AB36" s="1"/>
    </row>
    <row r="37" spans="1:28" ht="12.95" customHeight="1" x14ac:dyDescent="0.2">
      <c r="B37" s="1" t="s">
        <v>318</v>
      </c>
      <c r="Q37" s="58"/>
      <c r="R37" s="58"/>
      <c r="S37" s="58"/>
      <c r="T37" s="58"/>
      <c r="U37" s="58"/>
      <c r="V37" s="58"/>
      <c r="W37" s="58"/>
      <c r="X37" s="58"/>
      <c r="Y37" s="1"/>
      <c r="Z37" s="1"/>
      <c r="AA37" s="1"/>
      <c r="AB37" s="1"/>
    </row>
    <row r="38" spans="1:28" ht="12.95" customHeight="1" x14ac:dyDescent="0.2">
      <c r="Q38" s="58"/>
      <c r="R38" s="58"/>
      <c r="S38" s="58"/>
      <c r="T38" s="58"/>
      <c r="U38" s="58"/>
      <c r="V38" s="58"/>
      <c r="W38" s="58"/>
      <c r="X38" s="58"/>
      <c r="Y38" s="1"/>
      <c r="Z38" s="1"/>
      <c r="AA38" s="1"/>
      <c r="AB38" s="1"/>
    </row>
    <row r="39" spans="1:28" ht="12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Q39" s="58"/>
      <c r="R39" s="58"/>
      <c r="S39" s="58"/>
      <c r="T39" s="58"/>
      <c r="U39" s="58"/>
      <c r="V39" s="58"/>
      <c r="W39" s="58"/>
      <c r="X39" s="58"/>
      <c r="Y39" s="1"/>
      <c r="Z39" s="1"/>
      <c r="AA39" s="1"/>
      <c r="AB39" s="1"/>
    </row>
    <row r="40" spans="1:28" ht="12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Q40" s="58"/>
      <c r="R40" s="58"/>
      <c r="S40" s="58"/>
      <c r="T40" s="58"/>
      <c r="U40" s="58"/>
      <c r="V40" s="58"/>
      <c r="W40" s="58"/>
      <c r="X40" s="58"/>
      <c r="Y40" s="1"/>
      <c r="Z40" s="1"/>
      <c r="AA40" s="1"/>
      <c r="AB40" s="1"/>
    </row>
    <row r="41" spans="1:28" ht="15.95" customHeight="1" x14ac:dyDescent="0.2">
      <c r="A41" s="1"/>
      <c r="B41" s="39"/>
      <c r="C41" s="1"/>
      <c r="D41" s="48"/>
      <c r="E41" s="49"/>
      <c r="F41" s="49"/>
      <c r="G41" s="48"/>
      <c r="H41" s="49"/>
      <c r="I41" s="49"/>
      <c r="J41" s="49"/>
      <c r="K41" s="48"/>
      <c r="L41" s="1"/>
      <c r="M41" s="1"/>
      <c r="Q41" s="58"/>
      <c r="R41" s="58"/>
      <c r="S41" s="58"/>
      <c r="T41" s="58"/>
      <c r="U41" s="58"/>
      <c r="V41" s="58"/>
      <c r="W41" s="58"/>
      <c r="X41" s="58"/>
      <c r="Y41" s="1"/>
      <c r="Z41" s="1"/>
      <c r="AA41" s="1"/>
      <c r="AB41" s="1"/>
    </row>
    <row r="42" spans="1:28" ht="15.95" customHeight="1" x14ac:dyDescent="0.2">
      <c r="A42" s="1"/>
      <c r="B42" s="39"/>
      <c r="C42" s="1"/>
      <c r="D42" s="48"/>
      <c r="E42" s="49"/>
      <c r="F42" s="49"/>
      <c r="G42" s="48"/>
      <c r="H42" s="49"/>
      <c r="I42" s="49"/>
      <c r="J42" s="49"/>
      <c r="K42" s="48"/>
      <c r="L42" s="1"/>
      <c r="M42" s="1"/>
      <c r="Q42" s="58"/>
      <c r="R42" s="58"/>
      <c r="S42" s="58"/>
      <c r="T42" s="58"/>
      <c r="U42" s="58"/>
      <c r="V42" s="58"/>
      <c r="W42" s="58"/>
      <c r="X42" s="58"/>
      <c r="Y42" s="1"/>
      <c r="Z42" s="1"/>
      <c r="AA42" s="1"/>
      <c r="AB42" s="1"/>
    </row>
    <row r="43" spans="1:28" ht="12.95" customHeight="1" x14ac:dyDescent="0.2">
      <c r="A43" s="1"/>
      <c r="B43" s="39"/>
      <c r="C43" s="1"/>
      <c r="D43" s="48"/>
      <c r="E43" s="49"/>
      <c r="F43" s="49"/>
      <c r="G43" s="48"/>
      <c r="H43" s="49"/>
      <c r="I43" s="49"/>
      <c r="J43" s="49"/>
      <c r="K43" s="48"/>
      <c r="L43" s="1"/>
      <c r="M43" s="1"/>
      <c r="Q43" s="58"/>
      <c r="R43" s="58"/>
      <c r="S43" s="58"/>
      <c r="T43" s="58"/>
      <c r="U43" s="58"/>
      <c r="V43" s="58"/>
      <c r="W43" s="58"/>
      <c r="X43" s="58"/>
      <c r="Y43" s="1"/>
      <c r="Z43" s="1"/>
      <c r="AA43" s="1"/>
      <c r="AB43" s="1"/>
    </row>
    <row r="44" spans="1:28" ht="12.95" customHeight="1" x14ac:dyDescent="0.2">
      <c r="A44" s="1"/>
      <c r="B44" s="39"/>
      <c r="C44" s="1"/>
      <c r="D44" s="49"/>
      <c r="E44" s="49"/>
      <c r="F44" s="49"/>
      <c r="G44" s="49"/>
      <c r="H44" s="49"/>
      <c r="I44" s="49"/>
      <c r="J44" s="49"/>
      <c r="K44" s="49"/>
      <c r="L44" s="1"/>
      <c r="M44" s="1"/>
      <c r="Q44" s="58"/>
      <c r="R44" s="58"/>
      <c r="S44" s="58"/>
      <c r="T44" s="58"/>
      <c r="U44" s="58"/>
      <c r="V44" s="58"/>
      <c r="W44" s="58"/>
      <c r="X44" s="58"/>
      <c r="Y44" s="1"/>
      <c r="Z44" s="1"/>
      <c r="AA44" s="1"/>
      <c r="AB44" s="1"/>
    </row>
    <row r="45" spans="1:28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Q45" s="58"/>
      <c r="R45" s="58"/>
      <c r="S45" s="58"/>
      <c r="T45" s="58"/>
      <c r="U45" s="58"/>
      <c r="V45" s="58"/>
      <c r="W45" s="58"/>
      <c r="X45" s="58"/>
      <c r="Y45" s="1"/>
      <c r="Z45" s="1"/>
      <c r="AA45" s="1"/>
      <c r="AB45" s="1"/>
    </row>
    <row r="46" spans="1:28" ht="12.95" customHeight="1" x14ac:dyDescent="0.2">
      <c r="Q46" s="58"/>
      <c r="R46" s="58"/>
      <c r="S46" s="58"/>
      <c r="T46" s="58"/>
      <c r="U46" s="58"/>
      <c r="V46" s="58"/>
      <c r="W46" s="58"/>
      <c r="X46" s="58"/>
    </row>
    <row r="47" spans="1:28" ht="12.95" customHeight="1" x14ac:dyDescent="0.2">
      <c r="Q47" s="58"/>
      <c r="R47" s="58"/>
      <c r="S47" s="58"/>
      <c r="T47" s="58"/>
      <c r="U47" s="58"/>
      <c r="V47" s="58"/>
      <c r="W47" s="58"/>
      <c r="X47" s="58"/>
    </row>
    <row r="48" spans="1:28" ht="12.95" customHeight="1" x14ac:dyDescent="0.2">
      <c r="Q48" s="58"/>
      <c r="R48" s="58"/>
      <c r="S48" s="58"/>
      <c r="T48" s="58"/>
      <c r="U48" s="58"/>
      <c r="V48" s="58"/>
      <c r="W48" s="58"/>
      <c r="X48" s="58"/>
    </row>
    <row r="49" spans="17:24" ht="12.95" customHeight="1" x14ac:dyDescent="0.2">
      <c r="Q49" s="58"/>
      <c r="R49" s="58"/>
      <c r="S49" s="58"/>
      <c r="T49" s="58"/>
      <c r="U49" s="58"/>
      <c r="V49" s="58"/>
      <c r="W49" s="58"/>
      <c r="X49" s="58"/>
    </row>
    <row r="50" spans="17:24" ht="12.95" customHeight="1" x14ac:dyDescent="0.2">
      <c r="Q50" s="58"/>
      <c r="R50" s="58"/>
      <c r="S50" s="58"/>
      <c r="T50" s="58"/>
      <c r="U50" s="58"/>
      <c r="V50" s="58"/>
      <c r="W50" s="58"/>
      <c r="X50" s="58"/>
    </row>
    <row r="51" spans="17:24" ht="12.95" customHeight="1" x14ac:dyDescent="0.2">
      <c r="Q51" s="58"/>
      <c r="R51" s="58"/>
      <c r="S51" s="58"/>
      <c r="T51" s="58"/>
      <c r="U51" s="58"/>
      <c r="V51" s="58"/>
      <c r="W51" s="58"/>
      <c r="X51" s="58"/>
    </row>
    <row r="52" spans="17:24" ht="12.95" customHeight="1" x14ac:dyDescent="0.2">
      <c r="Q52" s="58"/>
      <c r="R52" s="58"/>
      <c r="S52" s="58"/>
      <c r="T52" s="58"/>
      <c r="U52" s="58"/>
      <c r="V52" s="58"/>
      <c r="W52" s="58"/>
      <c r="X52" s="58"/>
    </row>
    <row r="53" spans="17:24" ht="12.95" customHeight="1" x14ac:dyDescent="0.2">
      <c r="Q53" s="58"/>
      <c r="R53" s="58"/>
      <c r="S53" s="58"/>
      <c r="T53" s="58"/>
      <c r="U53" s="58"/>
      <c r="V53" s="58"/>
      <c r="W53" s="58"/>
      <c r="X53" s="58"/>
    </row>
    <row r="54" spans="17:24" ht="12.95" customHeight="1" x14ac:dyDescent="0.2">
      <c r="Q54" s="58"/>
      <c r="R54" s="58"/>
      <c r="S54" s="58"/>
      <c r="T54" s="58"/>
      <c r="U54" s="58"/>
      <c r="V54" s="58"/>
      <c r="W54" s="58"/>
      <c r="X54" s="58"/>
    </row>
    <row r="55" spans="17:24" ht="12.95" customHeight="1" x14ac:dyDescent="0.2">
      <c r="Q55" s="58"/>
      <c r="R55" s="58"/>
      <c r="S55" s="58"/>
      <c r="T55" s="58"/>
      <c r="U55" s="58"/>
      <c r="V55" s="58"/>
      <c r="W55" s="58"/>
      <c r="X55" s="58"/>
    </row>
    <row r="56" spans="17:24" ht="12.95" customHeight="1" x14ac:dyDescent="0.2">
      <c r="Q56" s="58"/>
      <c r="R56" s="58"/>
      <c r="S56" s="58"/>
      <c r="T56" s="58"/>
      <c r="U56" s="58"/>
      <c r="V56" s="58"/>
      <c r="W56" s="58"/>
      <c r="X56" s="58"/>
    </row>
    <row r="57" spans="17:24" ht="12.95" customHeight="1" x14ac:dyDescent="0.2">
      <c r="Q57" s="58"/>
      <c r="R57" s="58"/>
      <c r="S57" s="58"/>
      <c r="T57" s="58"/>
      <c r="U57" s="58"/>
      <c r="V57" s="58"/>
      <c r="W57" s="58"/>
      <c r="X57" s="58"/>
    </row>
    <row r="58" spans="17:24" ht="12.95" customHeight="1" x14ac:dyDescent="0.2">
      <c r="Q58" s="58"/>
      <c r="R58" s="58"/>
      <c r="S58" s="58"/>
      <c r="T58" s="58"/>
      <c r="U58" s="58"/>
      <c r="V58" s="58"/>
      <c r="W58" s="58"/>
      <c r="X58" s="58"/>
    </row>
    <row r="59" spans="17:24" ht="12.95" customHeight="1" x14ac:dyDescent="0.2">
      <c r="Q59" s="58"/>
      <c r="R59" s="58"/>
      <c r="S59" s="58"/>
      <c r="T59" s="58"/>
      <c r="U59" s="58"/>
      <c r="V59" s="58"/>
      <c r="W59" s="58"/>
      <c r="X59" s="58"/>
    </row>
    <row r="60" spans="17:24" ht="12.95" customHeight="1" x14ac:dyDescent="0.2">
      <c r="Q60" s="58"/>
      <c r="R60" s="58"/>
      <c r="S60" s="58"/>
      <c r="T60" s="58"/>
      <c r="U60" s="58"/>
      <c r="V60" s="58"/>
      <c r="W60" s="58"/>
      <c r="X60" s="58"/>
    </row>
    <row r="61" spans="17:24" ht="12.95" customHeight="1" x14ac:dyDescent="0.2">
      <c r="Q61" s="58"/>
      <c r="R61" s="58"/>
      <c r="S61" s="58"/>
      <c r="T61" s="58"/>
      <c r="U61" s="58"/>
      <c r="V61" s="58"/>
      <c r="W61" s="58"/>
      <c r="X61" s="58"/>
    </row>
    <row r="62" spans="17:24" ht="12.95" customHeight="1" x14ac:dyDescent="0.2">
      <c r="Q62" s="58"/>
      <c r="R62" s="58"/>
      <c r="S62" s="58"/>
      <c r="T62" s="58"/>
      <c r="U62" s="58"/>
      <c r="V62" s="58"/>
      <c r="W62" s="58"/>
      <c r="X62" s="58"/>
    </row>
    <row r="63" spans="17:24" ht="12.95" customHeight="1" x14ac:dyDescent="0.2">
      <c r="Q63" s="58"/>
      <c r="R63" s="58"/>
      <c r="S63" s="58"/>
      <c r="T63" s="58"/>
      <c r="U63" s="58"/>
      <c r="V63" s="58"/>
      <c r="W63" s="58"/>
      <c r="X63" s="58"/>
    </row>
    <row r="64" spans="17:24" ht="12.95" customHeight="1" x14ac:dyDescent="0.2">
      <c r="Q64" s="58"/>
      <c r="R64" s="58"/>
      <c r="S64" s="58"/>
      <c r="T64" s="58"/>
      <c r="U64" s="58"/>
      <c r="V64" s="58"/>
      <c r="W64" s="58"/>
      <c r="X64" s="58"/>
    </row>
    <row r="65" spans="17:24" ht="12.95" customHeight="1" x14ac:dyDescent="0.2">
      <c r="Q65" s="58"/>
      <c r="R65" s="58"/>
      <c r="S65" s="58"/>
      <c r="T65" s="58"/>
      <c r="U65" s="58"/>
      <c r="V65" s="58"/>
      <c r="W65" s="58"/>
      <c r="X65" s="58"/>
    </row>
    <row r="66" spans="17:24" ht="12.95" customHeight="1" x14ac:dyDescent="0.2">
      <c r="Q66" s="58"/>
      <c r="R66" s="58"/>
      <c r="S66" s="58"/>
      <c r="T66" s="58"/>
      <c r="U66" s="58"/>
      <c r="V66" s="58"/>
      <c r="W66" s="58"/>
      <c r="X66" s="58"/>
    </row>
    <row r="67" spans="17:24" ht="12.95" customHeight="1" x14ac:dyDescent="0.2">
      <c r="Q67" s="58"/>
      <c r="R67" s="58"/>
      <c r="S67" s="58"/>
      <c r="T67" s="58"/>
      <c r="U67" s="58"/>
      <c r="V67" s="58"/>
      <c r="W67" s="58"/>
      <c r="X67" s="58"/>
    </row>
    <row r="68" spans="17:24" ht="12.95" customHeight="1" x14ac:dyDescent="0.2">
      <c r="Q68" s="58"/>
      <c r="R68" s="58"/>
      <c r="S68" s="58"/>
      <c r="T68" s="58"/>
      <c r="U68" s="58"/>
      <c r="V68" s="58"/>
      <c r="W68" s="58"/>
      <c r="X68" s="58"/>
    </row>
    <row r="69" spans="17:24" ht="12.95" customHeight="1" x14ac:dyDescent="0.2">
      <c r="Q69" s="58"/>
      <c r="R69" s="58"/>
      <c r="S69" s="58"/>
      <c r="T69" s="58"/>
      <c r="U69" s="58"/>
      <c r="V69" s="58"/>
      <c r="W69" s="58"/>
      <c r="X69" s="58"/>
    </row>
    <row r="70" spans="17:24" ht="12.95" customHeight="1" x14ac:dyDescent="0.2">
      <c r="Q70" s="58"/>
      <c r="R70" s="58"/>
      <c r="S70" s="58"/>
      <c r="T70" s="58"/>
      <c r="U70" s="58"/>
      <c r="V70" s="58"/>
      <c r="W70" s="58"/>
      <c r="X70" s="58"/>
    </row>
    <row r="71" spans="17:24" ht="12.95" customHeight="1" x14ac:dyDescent="0.2">
      <c r="Q71" s="58"/>
      <c r="R71" s="58"/>
      <c r="S71" s="58"/>
      <c r="T71" s="58"/>
      <c r="U71" s="58"/>
      <c r="V71" s="58"/>
      <c r="W71" s="58"/>
      <c r="X71" s="58"/>
    </row>
    <row r="72" spans="17:24" ht="12.95" customHeight="1" x14ac:dyDescent="0.2">
      <c r="Q72" s="58"/>
      <c r="R72" s="58"/>
      <c r="S72" s="58"/>
      <c r="T72" s="58"/>
      <c r="U72" s="58"/>
      <c r="V72" s="58"/>
      <c r="W72" s="58"/>
      <c r="X72" s="58"/>
    </row>
    <row r="73" spans="17:24" ht="12.95" customHeight="1" x14ac:dyDescent="0.2">
      <c r="Q73" s="58"/>
      <c r="R73" s="58"/>
      <c r="S73" s="58"/>
      <c r="T73" s="58"/>
      <c r="U73" s="58"/>
      <c r="V73" s="58"/>
      <c r="W73" s="58"/>
      <c r="X73" s="58"/>
    </row>
    <row r="74" spans="17:24" ht="12.95" customHeight="1" x14ac:dyDescent="0.2">
      <c r="Q74" s="58"/>
      <c r="R74" s="58"/>
      <c r="S74" s="58"/>
      <c r="T74" s="58"/>
      <c r="U74" s="58"/>
      <c r="V74" s="58"/>
      <c r="W74" s="58"/>
      <c r="X74" s="58"/>
    </row>
    <row r="75" spans="17:24" ht="12.95" customHeight="1" x14ac:dyDescent="0.2">
      <c r="Q75" s="58"/>
      <c r="R75" s="58"/>
      <c r="S75" s="58"/>
      <c r="T75" s="58"/>
      <c r="U75" s="58"/>
      <c r="V75" s="58"/>
      <c r="W75" s="58"/>
      <c r="X75" s="58"/>
    </row>
    <row r="76" spans="17:24" ht="12.95" customHeight="1" x14ac:dyDescent="0.2">
      <c r="Q76" s="58"/>
      <c r="R76" s="58"/>
      <c r="S76" s="58"/>
      <c r="T76" s="58"/>
      <c r="U76" s="58"/>
      <c r="V76" s="58"/>
      <c r="W76" s="58"/>
      <c r="X76" s="58"/>
    </row>
    <row r="77" spans="17:24" ht="12.95" customHeight="1" x14ac:dyDescent="0.2">
      <c r="Q77" s="58"/>
      <c r="R77" s="58"/>
      <c r="S77" s="58"/>
      <c r="T77" s="58"/>
      <c r="U77" s="58"/>
      <c r="V77" s="58"/>
      <c r="W77" s="58"/>
      <c r="X77" s="58"/>
    </row>
    <row r="78" spans="17:24" ht="12.95" customHeight="1" x14ac:dyDescent="0.2">
      <c r="Q78" s="58"/>
      <c r="R78" s="58"/>
      <c r="S78" s="58"/>
      <c r="T78" s="58"/>
      <c r="U78" s="58"/>
      <c r="V78" s="58"/>
      <c r="W78" s="58"/>
      <c r="X78" s="58"/>
    </row>
    <row r="79" spans="17:24" ht="12.95" customHeight="1" x14ac:dyDescent="0.2">
      <c r="Q79" s="58"/>
      <c r="R79" s="58"/>
      <c r="S79" s="58"/>
      <c r="T79" s="58"/>
      <c r="U79" s="58"/>
      <c r="V79" s="58"/>
      <c r="W79" s="58"/>
      <c r="X79" s="58"/>
    </row>
    <row r="80" spans="17:24" ht="12.95" customHeight="1" x14ac:dyDescent="0.2">
      <c r="Q80" s="58"/>
      <c r="R80" s="58"/>
      <c r="S80" s="58"/>
      <c r="T80" s="58"/>
      <c r="U80" s="58"/>
      <c r="V80" s="58"/>
      <c r="W80" s="58"/>
      <c r="X80" s="58"/>
    </row>
    <row r="81" spans="17:24" ht="12.95" customHeight="1" x14ac:dyDescent="0.2">
      <c r="Q81" s="58"/>
      <c r="R81" s="58"/>
      <c r="S81" s="58"/>
      <c r="T81" s="58"/>
      <c r="U81" s="58"/>
      <c r="V81" s="58"/>
      <c r="W81" s="58"/>
      <c r="X81" s="58"/>
    </row>
    <row r="82" spans="17:24" ht="12.95" customHeight="1" x14ac:dyDescent="0.2">
      <c r="Q82" s="58"/>
      <c r="R82" s="58"/>
      <c r="S82" s="58"/>
      <c r="T82" s="58"/>
      <c r="U82" s="58"/>
      <c r="V82" s="58"/>
      <c r="W82" s="58"/>
      <c r="X82" s="58"/>
    </row>
    <row r="83" spans="17:24" ht="12.95" customHeight="1" x14ac:dyDescent="0.2">
      <c r="Q83" s="58"/>
      <c r="R83" s="58"/>
      <c r="S83" s="58"/>
      <c r="T83" s="58"/>
      <c r="U83" s="58"/>
      <c r="V83" s="58"/>
      <c r="W83" s="58"/>
      <c r="X83" s="58"/>
    </row>
    <row r="84" spans="17:24" ht="12.95" customHeight="1" x14ac:dyDescent="0.2">
      <c r="Q84" s="58"/>
      <c r="R84" s="58"/>
      <c r="S84" s="58"/>
      <c r="T84" s="58"/>
      <c r="U84" s="58"/>
      <c r="V84" s="58"/>
      <c r="W84" s="58"/>
      <c r="X84" s="58"/>
    </row>
    <row r="85" spans="17:24" ht="12.95" customHeight="1" x14ac:dyDescent="0.2">
      <c r="Q85" s="58"/>
      <c r="R85" s="58"/>
      <c r="S85" s="58"/>
      <c r="T85" s="58"/>
      <c r="U85" s="58"/>
      <c r="V85" s="58"/>
      <c r="W85" s="58"/>
      <c r="X85" s="58"/>
    </row>
    <row r="86" spans="17:24" ht="12.95" customHeight="1" x14ac:dyDescent="0.2">
      <c r="Q86" s="58"/>
      <c r="R86" s="58"/>
      <c r="S86" s="58"/>
      <c r="T86" s="58"/>
      <c r="U86" s="58"/>
      <c r="V86" s="58"/>
      <c r="W86" s="58"/>
      <c r="X86" s="58"/>
    </row>
    <row r="87" spans="17:24" ht="12.95" customHeight="1" x14ac:dyDescent="0.2">
      <c r="Q87" s="58"/>
      <c r="R87" s="58"/>
      <c r="S87" s="58"/>
      <c r="T87" s="58"/>
      <c r="U87" s="58"/>
      <c r="V87" s="58"/>
      <c r="W87" s="58"/>
      <c r="X87" s="58"/>
    </row>
    <row r="88" spans="17:24" ht="12.95" customHeight="1" x14ac:dyDescent="0.2">
      <c r="Q88" s="58"/>
      <c r="R88" s="58"/>
      <c r="S88" s="58"/>
      <c r="T88" s="58"/>
      <c r="U88" s="58"/>
      <c r="V88" s="58"/>
      <c r="W88" s="58"/>
      <c r="X88" s="58"/>
    </row>
    <row r="89" spans="17:24" ht="12.95" customHeight="1" x14ac:dyDescent="0.2">
      <c r="Q89" s="58"/>
      <c r="R89" s="58"/>
      <c r="S89" s="58"/>
      <c r="T89" s="58"/>
      <c r="U89" s="58"/>
      <c r="V89" s="58"/>
      <c r="W89" s="58"/>
      <c r="X89" s="58"/>
    </row>
    <row r="90" spans="17:24" ht="12.95" customHeight="1" x14ac:dyDescent="0.2">
      <c r="Q90" s="58"/>
      <c r="R90" s="58"/>
      <c r="S90" s="58"/>
      <c r="T90" s="58"/>
      <c r="U90" s="58"/>
      <c r="V90" s="58"/>
      <c r="W90" s="58"/>
      <c r="X90" s="58"/>
    </row>
    <row r="91" spans="17:24" ht="12.95" customHeight="1" x14ac:dyDescent="0.2">
      <c r="Q91" s="58"/>
      <c r="R91" s="58"/>
      <c r="S91" s="58"/>
      <c r="T91" s="58"/>
      <c r="U91" s="58"/>
      <c r="V91" s="58"/>
      <c r="W91" s="58"/>
      <c r="X91" s="58"/>
    </row>
    <row r="92" spans="17:24" ht="12.95" customHeight="1" x14ac:dyDescent="0.2">
      <c r="Q92" s="58"/>
      <c r="R92" s="58"/>
      <c r="S92" s="58"/>
      <c r="T92" s="58"/>
      <c r="U92" s="58"/>
      <c r="V92" s="58"/>
      <c r="W92" s="58"/>
      <c r="X92" s="58"/>
    </row>
    <row r="93" spans="17:24" ht="12.95" customHeight="1" x14ac:dyDescent="0.2">
      <c r="Q93" s="58"/>
      <c r="R93" s="58"/>
      <c r="S93" s="58"/>
      <c r="T93" s="58"/>
      <c r="U93" s="58"/>
      <c r="V93" s="58"/>
      <c r="W93" s="58"/>
      <c r="X93" s="58"/>
    </row>
    <row r="94" spans="17:24" ht="12.95" customHeight="1" x14ac:dyDescent="0.2">
      <c r="Q94" s="58"/>
      <c r="R94" s="58"/>
      <c r="S94" s="58"/>
      <c r="T94" s="58"/>
      <c r="U94" s="58"/>
      <c r="V94" s="58"/>
      <c r="W94" s="58"/>
      <c r="X94" s="58"/>
    </row>
    <row r="95" spans="17:24" ht="12.95" customHeight="1" x14ac:dyDescent="0.2">
      <c r="Q95" s="58"/>
      <c r="R95" s="58"/>
      <c r="S95" s="58"/>
      <c r="T95" s="58"/>
      <c r="U95" s="58"/>
      <c r="V95" s="58"/>
      <c r="W95" s="58"/>
      <c r="X95" s="58"/>
    </row>
    <row r="96" spans="17:24" ht="12.95" customHeight="1" x14ac:dyDescent="0.2">
      <c r="Q96" s="58"/>
      <c r="R96" s="58"/>
      <c r="S96" s="58"/>
      <c r="T96" s="58"/>
      <c r="U96" s="58"/>
      <c r="V96" s="58"/>
      <c r="W96" s="58"/>
      <c r="X96" s="58"/>
    </row>
    <row r="97" spans="17:24" ht="12.95" customHeight="1" x14ac:dyDescent="0.2">
      <c r="Q97" s="58"/>
      <c r="R97" s="58"/>
      <c r="S97" s="58"/>
      <c r="T97" s="58"/>
      <c r="U97" s="58"/>
      <c r="V97" s="58"/>
      <c r="W97" s="58"/>
      <c r="X97" s="58"/>
    </row>
    <row r="98" spans="17:24" ht="12.95" customHeight="1" x14ac:dyDescent="0.2">
      <c r="Q98" s="58"/>
      <c r="R98" s="58"/>
      <c r="S98" s="58"/>
      <c r="T98" s="58"/>
      <c r="U98" s="58"/>
      <c r="V98" s="58"/>
      <c r="W98" s="58"/>
      <c r="X98" s="58"/>
    </row>
    <row r="99" spans="17:24" ht="12.95" customHeight="1" x14ac:dyDescent="0.2">
      <c r="Q99" s="58"/>
      <c r="R99" s="58"/>
      <c r="S99" s="58"/>
      <c r="T99" s="58"/>
      <c r="U99" s="58"/>
      <c r="V99" s="58"/>
      <c r="W99" s="58"/>
      <c r="X99" s="58"/>
    </row>
    <row r="100" spans="17:24" ht="12.95" customHeight="1" x14ac:dyDescent="0.2">
      <c r="Q100" s="58"/>
      <c r="R100" s="58"/>
      <c r="S100" s="58"/>
      <c r="T100" s="58"/>
      <c r="U100" s="58"/>
      <c r="V100" s="58"/>
      <c r="W100" s="58"/>
      <c r="X100" s="58"/>
    </row>
    <row r="101" spans="17:24" ht="12.95" customHeight="1" x14ac:dyDescent="0.2">
      <c r="Q101" s="58"/>
      <c r="R101" s="58"/>
      <c r="S101" s="58"/>
      <c r="T101" s="58"/>
      <c r="U101" s="58"/>
      <c r="V101" s="58"/>
      <c r="W101" s="58"/>
      <c r="X101" s="58"/>
    </row>
    <row r="102" spans="17:24" ht="12.95" customHeight="1" x14ac:dyDescent="0.2">
      <c r="Q102" s="58"/>
      <c r="R102" s="58"/>
      <c r="S102" s="58"/>
      <c r="T102" s="58"/>
      <c r="U102" s="58"/>
      <c r="V102" s="58"/>
      <c r="W102" s="58"/>
      <c r="X102" s="58"/>
    </row>
    <row r="103" spans="17:24" ht="12.95" customHeight="1" x14ac:dyDescent="0.2">
      <c r="Q103" s="58"/>
      <c r="R103" s="58"/>
      <c r="S103" s="58"/>
      <c r="T103" s="58"/>
      <c r="U103" s="58"/>
      <c r="V103" s="58"/>
      <c r="W103" s="58"/>
      <c r="X103" s="58"/>
    </row>
    <row r="104" spans="17:24" ht="12.95" customHeight="1" x14ac:dyDescent="0.2">
      <c r="Q104" s="58"/>
      <c r="R104" s="58"/>
      <c r="S104" s="58"/>
      <c r="T104" s="58"/>
      <c r="U104" s="58"/>
      <c r="V104" s="58"/>
      <c r="W104" s="58"/>
      <c r="X104" s="58"/>
    </row>
    <row r="105" spans="17:24" ht="12.95" customHeight="1" x14ac:dyDescent="0.2">
      <c r="Q105" s="58"/>
      <c r="R105" s="58"/>
      <c r="S105" s="58"/>
      <c r="T105" s="58"/>
      <c r="U105" s="58"/>
      <c r="V105" s="58"/>
      <c r="W105" s="58"/>
      <c r="X105" s="58"/>
    </row>
    <row r="106" spans="17:24" ht="12.95" customHeight="1" x14ac:dyDescent="0.2">
      <c r="Q106" s="58"/>
      <c r="R106" s="58"/>
      <c r="S106" s="58"/>
      <c r="T106" s="58"/>
      <c r="U106" s="58"/>
      <c r="V106" s="58"/>
      <c r="W106" s="58"/>
      <c r="X106" s="58"/>
    </row>
    <row r="107" spans="17:24" ht="12.95" customHeight="1" x14ac:dyDescent="0.2">
      <c r="Q107" s="58"/>
      <c r="R107" s="58"/>
      <c r="S107" s="58"/>
      <c r="T107" s="58"/>
      <c r="U107" s="58"/>
      <c r="V107" s="58"/>
      <c r="W107" s="58"/>
      <c r="X107" s="58"/>
    </row>
    <row r="108" spans="17:24" ht="12.95" customHeight="1" x14ac:dyDescent="0.2">
      <c r="Q108" s="58"/>
      <c r="R108" s="58"/>
      <c r="S108" s="58"/>
      <c r="T108" s="58"/>
      <c r="U108" s="58"/>
      <c r="V108" s="58"/>
      <c r="W108" s="58"/>
      <c r="X108" s="58"/>
    </row>
    <row r="109" spans="17:24" ht="12.95" customHeight="1" x14ac:dyDescent="0.2">
      <c r="Q109" s="58"/>
      <c r="R109" s="58"/>
      <c r="S109" s="58"/>
      <c r="T109" s="58"/>
      <c r="U109" s="58"/>
      <c r="V109" s="58"/>
      <c r="W109" s="58"/>
      <c r="X109" s="58"/>
    </row>
    <row r="110" spans="17:24" ht="12.95" customHeight="1" x14ac:dyDescent="0.2">
      <c r="Q110" s="58"/>
      <c r="R110" s="58"/>
      <c r="S110" s="58"/>
      <c r="T110" s="58"/>
      <c r="U110" s="58"/>
      <c r="V110" s="58"/>
      <c r="W110" s="58"/>
      <c r="X110" s="58"/>
    </row>
    <row r="111" spans="17:24" ht="12.95" customHeight="1" x14ac:dyDescent="0.2">
      <c r="Q111" s="58"/>
      <c r="R111" s="58"/>
      <c r="S111" s="58"/>
      <c r="T111" s="58"/>
      <c r="U111" s="58"/>
      <c r="V111" s="58"/>
      <c r="W111" s="58"/>
      <c r="X111" s="58"/>
    </row>
    <row r="112" spans="17:24" ht="12.95" customHeight="1" x14ac:dyDescent="0.2">
      <c r="Q112" s="58"/>
      <c r="R112" s="58"/>
      <c r="S112" s="58"/>
      <c r="T112" s="58"/>
      <c r="U112" s="58"/>
      <c r="V112" s="58"/>
      <c r="W112" s="58"/>
      <c r="X112" s="58"/>
    </row>
    <row r="113" spans="17:24" ht="12.95" customHeight="1" x14ac:dyDescent="0.2">
      <c r="Q113" s="58"/>
      <c r="R113" s="58"/>
      <c r="S113" s="58"/>
      <c r="T113" s="58"/>
      <c r="U113" s="58"/>
      <c r="V113" s="58"/>
      <c r="W113" s="58"/>
      <c r="X113" s="58"/>
    </row>
    <row r="114" spans="17:24" ht="12.95" customHeight="1" x14ac:dyDescent="0.2">
      <c r="Q114" s="58"/>
      <c r="R114" s="58"/>
      <c r="S114" s="58"/>
      <c r="T114" s="58"/>
      <c r="U114" s="58"/>
      <c r="V114" s="58"/>
      <c r="W114" s="58"/>
      <c r="X114" s="58"/>
    </row>
    <row r="115" spans="17:24" ht="12.95" customHeight="1" x14ac:dyDescent="0.2">
      <c r="Q115" s="58"/>
      <c r="R115" s="58"/>
      <c r="S115" s="58"/>
      <c r="T115" s="58"/>
      <c r="U115" s="58"/>
      <c r="V115" s="58"/>
      <c r="W115" s="58"/>
      <c r="X115" s="58"/>
    </row>
    <row r="116" spans="17:24" ht="12.95" customHeight="1" x14ac:dyDescent="0.2">
      <c r="Q116" s="58"/>
      <c r="R116" s="58"/>
      <c r="S116" s="58"/>
      <c r="T116" s="58"/>
      <c r="U116" s="58"/>
      <c r="V116" s="58"/>
      <c r="W116" s="58"/>
      <c r="X116" s="58"/>
    </row>
    <row r="117" spans="17:24" ht="12.95" customHeight="1" x14ac:dyDescent="0.2">
      <c r="Q117" s="58"/>
      <c r="R117" s="58"/>
      <c r="S117" s="58"/>
      <c r="T117" s="58"/>
      <c r="U117" s="58"/>
      <c r="V117" s="58"/>
      <c r="W117" s="58"/>
      <c r="X117" s="58"/>
    </row>
    <row r="118" spans="17:24" ht="12.95" customHeight="1" x14ac:dyDescent="0.2">
      <c r="Q118" s="58"/>
      <c r="R118" s="58"/>
      <c r="S118" s="58"/>
      <c r="T118" s="58"/>
      <c r="U118" s="58"/>
      <c r="V118" s="58"/>
      <c r="W118" s="58"/>
      <c r="X118" s="58"/>
    </row>
    <row r="119" spans="17:24" ht="12.95" customHeight="1" x14ac:dyDescent="0.2">
      <c r="Q119" s="58"/>
      <c r="R119" s="58"/>
      <c r="S119" s="58"/>
      <c r="T119" s="58"/>
      <c r="U119" s="58"/>
      <c r="V119" s="58"/>
      <c r="W119" s="58"/>
      <c r="X119" s="58"/>
    </row>
    <row r="120" spans="17:24" ht="12.95" customHeight="1" x14ac:dyDescent="0.2">
      <c r="Q120" s="58"/>
      <c r="R120" s="58"/>
      <c r="S120" s="58"/>
      <c r="T120" s="58"/>
      <c r="U120" s="58"/>
      <c r="V120" s="58"/>
      <c r="W120" s="58"/>
      <c r="X120" s="58"/>
    </row>
    <row r="121" spans="17:24" ht="12.95" customHeight="1" x14ac:dyDescent="0.2">
      <c r="Q121" s="58"/>
      <c r="R121" s="58"/>
      <c r="S121" s="58"/>
      <c r="T121" s="58"/>
      <c r="U121" s="58"/>
      <c r="V121" s="58"/>
      <c r="W121" s="58"/>
      <c r="X121" s="58"/>
    </row>
    <row r="122" spans="17:24" ht="12.95" customHeight="1" x14ac:dyDescent="0.2">
      <c r="Q122" s="58"/>
      <c r="R122" s="58"/>
      <c r="S122" s="58"/>
      <c r="T122" s="58"/>
      <c r="U122" s="58"/>
      <c r="V122" s="58"/>
      <c r="W122" s="58"/>
      <c r="X122" s="58"/>
    </row>
    <row r="123" spans="17:24" ht="12.95" customHeight="1" x14ac:dyDescent="0.2">
      <c r="Q123" s="58"/>
      <c r="R123" s="58"/>
      <c r="S123" s="58"/>
      <c r="T123" s="58"/>
      <c r="U123" s="58"/>
      <c r="V123" s="58"/>
      <c r="W123" s="58"/>
      <c r="X123" s="58"/>
    </row>
    <row r="124" spans="17:24" ht="12.95" customHeight="1" x14ac:dyDescent="0.2">
      <c r="Q124" s="58"/>
      <c r="R124" s="58"/>
      <c r="S124" s="58"/>
      <c r="T124" s="58"/>
      <c r="U124" s="58"/>
      <c r="V124" s="58"/>
      <c r="W124" s="58"/>
      <c r="X124" s="58"/>
    </row>
    <row r="125" spans="17:24" ht="12.95" customHeight="1" x14ac:dyDescent="0.2">
      <c r="Q125" s="58"/>
      <c r="R125" s="58"/>
      <c r="S125" s="58"/>
      <c r="T125" s="58"/>
      <c r="U125" s="58"/>
      <c r="V125" s="58"/>
      <c r="W125" s="58"/>
      <c r="X125" s="58"/>
    </row>
    <row r="126" spans="17:24" ht="12.95" customHeight="1" x14ac:dyDescent="0.2">
      <c r="Q126" s="58"/>
      <c r="R126" s="58"/>
      <c r="S126" s="58"/>
      <c r="T126" s="58"/>
      <c r="U126" s="58"/>
      <c r="V126" s="58"/>
      <c r="W126" s="58"/>
      <c r="X126" s="58"/>
    </row>
    <row r="127" spans="17:24" ht="12.95" customHeight="1" x14ac:dyDescent="0.2">
      <c r="Q127" s="58"/>
      <c r="R127" s="58"/>
      <c r="S127" s="58"/>
      <c r="T127" s="58"/>
      <c r="U127" s="58"/>
      <c r="V127" s="58"/>
      <c r="W127" s="58"/>
      <c r="X127" s="58"/>
    </row>
    <row r="128" spans="17:24" ht="12.95" customHeight="1" x14ac:dyDescent="0.2">
      <c r="Q128" s="58"/>
      <c r="R128" s="58"/>
      <c r="S128" s="58"/>
      <c r="T128" s="58"/>
      <c r="U128" s="58"/>
      <c r="V128" s="58"/>
      <c r="W128" s="58"/>
      <c r="X128" s="58"/>
    </row>
    <row r="129" spans="17:24" ht="12.95" customHeight="1" x14ac:dyDescent="0.2">
      <c r="Q129" s="58"/>
      <c r="R129" s="58"/>
      <c r="S129" s="58"/>
      <c r="T129" s="58"/>
      <c r="U129" s="58"/>
      <c r="V129" s="58"/>
      <c r="W129" s="58"/>
      <c r="X129" s="58"/>
    </row>
    <row r="130" spans="17:24" ht="12.95" customHeight="1" x14ac:dyDescent="0.2">
      <c r="Q130" s="58"/>
      <c r="R130" s="58"/>
      <c r="S130" s="58"/>
      <c r="T130" s="58"/>
      <c r="U130" s="58"/>
      <c r="V130" s="58"/>
      <c r="W130" s="58"/>
      <c r="X130" s="58"/>
    </row>
    <row r="131" spans="17:24" ht="12.95" customHeight="1" x14ac:dyDescent="0.2">
      <c r="Q131" s="58"/>
      <c r="R131" s="58"/>
      <c r="S131" s="58"/>
      <c r="T131" s="58"/>
      <c r="U131" s="58"/>
      <c r="V131" s="58"/>
      <c r="W131" s="58"/>
      <c r="X131" s="58"/>
    </row>
    <row r="132" spans="17:24" ht="12.95" customHeight="1" x14ac:dyDescent="0.2">
      <c r="Q132" s="58"/>
      <c r="R132" s="58"/>
      <c r="S132" s="58"/>
      <c r="T132" s="58"/>
      <c r="U132" s="58"/>
      <c r="V132" s="58"/>
      <c r="W132" s="58"/>
      <c r="X132" s="58"/>
    </row>
    <row r="133" spans="17:24" ht="12.95" customHeight="1" x14ac:dyDescent="0.2">
      <c r="Q133" s="58"/>
      <c r="R133" s="58"/>
      <c r="S133" s="58"/>
      <c r="T133" s="58"/>
      <c r="U133" s="58"/>
      <c r="V133" s="58"/>
      <c r="W133" s="58"/>
      <c r="X133" s="58"/>
    </row>
    <row r="134" spans="17:24" ht="12.95" customHeight="1" x14ac:dyDescent="0.2">
      <c r="Q134" s="58"/>
      <c r="R134" s="58"/>
      <c r="S134" s="58"/>
      <c r="T134" s="58"/>
      <c r="U134" s="58"/>
      <c r="V134" s="58"/>
      <c r="W134" s="58"/>
      <c r="X134" s="58"/>
    </row>
    <row r="135" spans="17:24" ht="12.95" customHeight="1" x14ac:dyDescent="0.2">
      <c r="Q135" s="58"/>
      <c r="R135" s="58"/>
      <c r="S135" s="58"/>
      <c r="T135" s="58"/>
      <c r="U135" s="58"/>
      <c r="V135" s="58"/>
      <c r="W135" s="58"/>
      <c r="X135" s="58"/>
    </row>
    <row r="136" spans="17:24" ht="12.95" customHeight="1" x14ac:dyDescent="0.2">
      <c r="Q136" s="58"/>
      <c r="R136" s="58"/>
      <c r="S136" s="58"/>
      <c r="T136" s="58"/>
      <c r="U136" s="58"/>
      <c r="V136" s="58"/>
      <c r="W136" s="58"/>
      <c r="X136" s="58"/>
    </row>
    <row r="137" spans="17:24" ht="12.95" customHeight="1" x14ac:dyDescent="0.2">
      <c r="Q137" s="58"/>
      <c r="R137" s="58"/>
      <c r="S137" s="58"/>
      <c r="T137" s="58"/>
      <c r="U137" s="58"/>
      <c r="V137" s="58"/>
      <c r="W137" s="58"/>
      <c r="X137" s="58"/>
    </row>
    <row r="138" spans="17:24" ht="12.95" customHeight="1" x14ac:dyDescent="0.2">
      <c r="Q138" s="58"/>
      <c r="R138" s="58"/>
      <c r="S138" s="58"/>
      <c r="T138" s="58"/>
      <c r="U138" s="58"/>
      <c r="V138" s="58"/>
      <c r="W138" s="58"/>
      <c r="X138" s="58"/>
    </row>
    <row r="139" spans="17:24" ht="12.95" customHeight="1" x14ac:dyDescent="0.2">
      <c r="Q139" s="58"/>
      <c r="R139" s="58"/>
      <c r="S139" s="58"/>
      <c r="T139" s="58"/>
      <c r="U139" s="58"/>
      <c r="V139" s="58"/>
      <c r="W139" s="58"/>
      <c r="X139" s="58"/>
    </row>
    <row r="140" spans="17:24" ht="12.95" customHeight="1" x14ac:dyDescent="0.2">
      <c r="Q140" s="58"/>
      <c r="R140" s="58"/>
      <c r="S140" s="58"/>
      <c r="T140" s="58"/>
      <c r="U140" s="58"/>
      <c r="V140" s="58"/>
      <c r="W140" s="58"/>
      <c r="X140" s="58"/>
    </row>
    <row r="141" spans="17:24" ht="12.95" customHeight="1" x14ac:dyDescent="0.2">
      <c r="Q141" s="58"/>
      <c r="R141" s="58"/>
      <c r="S141" s="58"/>
      <c r="T141" s="58"/>
      <c r="U141" s="58"/>
      <c r="V141" s="58"/>
      <c r="W141" s="58"/>
      <c r="X141" s="58"/>
    </row>
    <row r="142" spans="17:24" ht="12.95" customHeight="1" x14ac:dyDescent="0.2">
      <c r="Q142" s="58"/>
      <c r="R142" s="58"/>
      <c r="S142" s="58"/>
      <c r="T142" s="58"/>
      <c r="U142" s="58"/>
      <c r="V142" s="58"/>
      <c r="W142" s="58"/>
      <c r="X142" s="58"/>
    </row>
    <row r="143" spans="17:24" ht="12.95" customHeight="1" x14ac:dyDescent="0.2">
      <c r="Q143" s="58"/>
      <c r="R143" s="58"/>
      <c r="S143" s="58"/>
      <c r="T143" s="58"/>
      <c r="U143" s="58"/>
      <c r="V143" s="58"/>
      <c r="W143" s="58"/>
      <c r="X143" s="58"/>
    </row>
    <row r="144" spans="17:24" ht="12.95" customHeight="1" x14ac:dyDescent="0.2">
      <c r="Q144" s="58"/>
      <c r="R144" s="58"/>
      <c r="S144" s="58"/>
      <c r="T144" s="58"/>
      <c r="U144" s="58"/>
      <c r="V144" s="58"/>
      <c r="W144" s="58"/>
      <c r="X144" s="58"/>
    </row>
    <row r="145" spans="17:24" ht="12.95" customHeight="1" x14ac:dyDescent="0.2">
      <c r="Q145" s="58"/>
      <c r="R145" s="58"/>
      <c r="S145" s="58"/>
      <c r="T145" s="58"/>
      <c r="U145" s="58"/>
      <c r="V145" s="58"/>
      <c r="W145" s="58"/>
      <c r="X145" s="58"/>
    </row>
    <row r="146" spans="17:24" ht="12.95" customHeight="1" x14ac:dyDescent="0.2">
      <c r="Q146" s="58"/>
      <c r="R146" s="58"/>
      <c r="S146" s="58"/>
      <c r="T146" s="58"/>
      <c r="U146" s="58"/>
      <c r="V146" s="58"/>
      <c r="W146" s="58"/>
      <c r="X146" s="58"/>
    </row>
    <row r="147" spans="17:24" ht="12.95" customHeight="1" x14ac:dyDescent="0.2">
      <c r="Q147" s="58"/>
      <c r="R147" s="58"/>
      <c r="S147" s="58"/>
      <c r="T147" s="58"/>
      <c r="U147" s="58"/>
      <c r="V147" s="58"/>
      <c r="W147" s="58"/>
      <c r="X147" s="58"/>
    </row>
    <row r="148" spans="17:24" ht="12.95" customHeight="1" x14ac:dyDescent="0.2">
      <c r="Q148" s="58"/>
      <c r="R148" s="58"/>
      <c r="S148" s="58"/>
      <c r="T148" s="58"/>
      <c r="U148" s="58"/>
      <c r="V148" s="58"/>
      <c r="W148" s="58"/>
      <c r="X148" s="58"/>
    </row>
    <row r="149" spans="17:24" ht="12.95" customHeight="1" x14ac:dyDescent="0.2">
      <c r="Q149" s="58"/>
      <c r="R149" s="58"/>
      <c r="S149" s="58"/>
      <c r="T149" s="58"/>
      <c r="U149" s="58"/>
      <c r="V149" s="58"/>
      <c r="W149" s="58"/>
      <c r="X149" s="58"/>
    </row>
    <row r="150" spans="17:24" ht="12.95" customHeight="1" x14ac:dyDescent="0.2">
      <c r="Q150" s="58"/>
      <c r="R150" s="58"/>
      <c r="S150" s="58"/>
      <c r="T150" s="58"/>
      <c r="U150" s="58"/>
      <c r="V150" s="58"/>
      <c r="W150" s="58"/>
      <c r="X150" s="58"/>
    </row>
    <row r="151" spans="17:24" ht="12.95" customHeight="1" x14ac:dyDescent="0.2">
      <c r="Q151" s="58"/>
      <c r="R151" s="58"/>
      <c r="S151" s="58"/>
      <c r="T151" s="58"/>
      <c r="U151" s="58"/>
      <c r="V151" s="58"/>
      <c r="W151" s="58"/>
      <c r="X151" s="58"/>
    </row>
    <row r="152" spans="17:24" ht="12.95" customHeight="1" x14ac:dyDescent="0.2">
      <c r="Q152" s="58"/>
      <c r="R152" s="58"/>
      <c r="S152" s="58"/>
      <c r="T152" s="58"/>
      <c r="U152" s="58"/>
      <c r="V152" s="58"/>
      <c r="W152" s="58"/>
      <c r="X152" s="58"/>
    </row>
    <row r="153" spans="17:24" ht="12.95" customHeight="1" x14ac:dyDescent="0.2">
      <c r="Q153" s="58"/>
      <c r="R153" s="58"/>
      <c r="S153" s="58"/>
      <c r="T153" s="58"/>
      <c r="U153" s="58"/>
      <c r="V153" s="58"/>
      <c r="W153" s="58"/>
      <c r="X153" s="58"/>
    </row>
    <row r="154" spans="17:24" ht="12.95" customHeight="1" x14ac:dyDescent="0.2">
      <c r="Q154" s="58"/>
      <c r="R154" s="58"/>
      <c r="S154" s="58"/>
      <c r="T154" s="58"/>
      <c r="U154" s="58"/>
      <c r="V154" s="58"/>
      <c r="W154" s="58"/>
      <c r="X154" s="58"/>
    </row>
    <row r="155" spans="17:24" ht="12.95" customHeight="1" x14ac:dyDescent="0.2">
      <c r="Q155" s="58"/>
      <c r="R155" s="58"/>
      <c r="S155" s="58"/>
      <c r="T155" s="58"/>
      <c r="U155" s="58"/>
      <c r="V155" s="58"/>
      <c r="W155" s="58"/>
      <c r="X155" s="58"/>
    </row>
    <row r="156" spans="17:24" ht="12.95" customHeight="1" x14ac:dyDescent="0.2">
      <c r="Q156" s="58"/>
      <c r="R156" s="58"/>
      <c r="S156" s="58"/>
      <c r="T156" s="58"/>
      <c r="U156" s="58"/>
      <c r="V156" s="58"/>
      <c r="W156" s="58"/>
      <c r="X156" s="58"/>
    </row>
    <row r="157" spans="17:24" ht="12.95" customHeight="1" x14ac:dyDescent="0.2">
      <c r="Q157" s="58"/>
      <c r="R157" s="58"/>
      <c r="S157" s="58"/>
      <c r="T157" s="58"/>
      <c r="U157" s="58"/>
      <c r="V157" s="58"/>
      <c r="W157" s="58"/>
      <c r="X157" s="58"/>
    </row>
    <row r="158" spans="17:24" ht="12.95" customHeight="1" x14ac:dyDescent="0.2">
      <c r="Q158" s="58"/>
      <c r="R158" s="58"/>
      <c r="S158" s="58"/>
      <c r="T158" s="58"/>
      <c r="U158" s="58"/>
      <c r="V158" s="58"/>
      <c r="W158" s="58"/>
      <c r="X158" s="58"/>
    </row>
    <row r="159" spans="17:24" ht="12.95" customHeight="1" x14ac:dyDescent="0.2">
      <c r="Q159" s="58"/>
      <c r="R159" s="58"/>
      <c r="S159" s="58"/>
      <c r="T159" s="58"/>
      <c r="U159" s="58"/>
      <c r="V159" s="58"/>
      <c r="W159" s="58"/>
      <c r="X159" s="58"/>
    </row>
    <row r="160" spans="17:24" ht="12.95" customHeight="1" x14ac:dyDescent="0.2">
      <c r="Q160" s="58"/>
      <c r="R160" s="58"/>
      <c r="S160" s="58"/>
      <c r="T160" s="58"/>
      <c r="U160" s="58"/>
      <c r="V160" s="58"/>
      <c r="W160" s="58"/>
      <c r="X160" s="58"/>
    </row>
    <row r="161" spans="17:24" ht="12.95" customHeight="1" x14ac:dyDescent="0.2">
      <c r="Q161" s="58"/>
      <c r="R161" s="58"/>
      <c r="S161" s="58"/>
      <c r="T161" s="58"/>
      <c r="U161" s="58"/>
      <c r="V161" s="58"/>
      <c r="W161" s="58"/>
      <c r="X161" s="58"/>
    </row>
    <row r="162" spans="17:24" ht="12.95" customHeight="1" x14ac:dyDescent="0.2">
      <c r="Q162" s="58"/>
      <c r="R162" s="58"/>
      <c r="S162" s="58"/>
      <c r="T162" s="58"/>
      <c r="U162" s="58"/>
      <c r="V162" s="58"/>
      <c r="W162" s="58"/>
      <c r="X162" s="58"/>
    </row>
    <row r="163" spans="17:24" ht="12.95" customHeight="1" x14ac:dyDescent="0.2">
      <c r="Q163" s="58"/>
      <c r="R163" s="58"/>
      <c r="S163" s="58"/>
      <c r="T163" s="58"/>
      <c r="U163" s="58"/>
      <c r="V163" s="58"/>
      <c r="W163" s="58"/>
      <c r="X163" s="58"/>
    </row>
    <row r="164" spans="17:24" ht="12.95" customHeight="1" x14ac:dyDescent="0.2">
      <c r="Q164" s="58"/>
      <c r="R164" s="58"/>
      <c r="S164" s="58"/>
      <c r="T164" s="58"/>
      <c r="U164" s="58"/>
      <c r="V164" s="58"/>
      <c r="W164" s="58"/>
      <c r="X164" s="58"/>
    </row>
    <row r="165" spans="17:24" ht="12.95" customHeight="1" x14ac:dyDescent="0.2">
      <c r="Q165" s="58"/>
      <c r="R165" s="58"/>
      <c r="S165" s="58"/>
      <c r="T165" s="58"/>
      <c r="U165" s="58"/>
      <c r="V165" s="58"/>
      <c r="W165" s="58"/>
      <c r="X165" s="58"/>
    </row>
    <row r="166" spans="17:24" ht="12.95" customHeight="1" x14ac:dyDescent="0.2">
      <c r="Q166" s="58"/>
      <c r="R166" s="58"/>
      <c r="S166" s="58"/>
      <c r="T166" s="58"/>
      <c r="U166" s="58"/>
      <c r="V166" s="58"/>
      <c r="W166" s="58"/>
      <c r="X166" s="58"/>
    </row>
    <row r="167" spans="17:24" ht="12.95" customHeight="1" x14ac:dyDescent="0.2">
      <c r="Q167" s="58"/>
      <c r="R167" s="58"/>
      <c r="S167" s="58"/>
      <c r="T167" s="58"/>
      <c r="U167" s="58"/>
      <c r="V167" s="58"/>
      <c r="W167" s="58"/>
      <c r="X167" s="58"/>
    </row>
    <row r="168" spans="17:24" ht="12.95" customHeight="1" x14ac:dyDescent="0.2">
      <c r="Q168" s="58"/>
      <c r="R168" s="58"/>
      <c r="S168" s="58"/>
      <c r="T168" s="58"/>
      <c r="U168" s="58"/>
      <c r="V168" s="58"/>
      <c r="W168" s="58"/>
      <c r="X168" s="58"/>
    </row>
    <row r="169" spans="17:24" ht="12.95" customHeight="1" x14ac:dyDescent="0.2">
      <c r="Q169" s="58"/>
      <c r="R169" s="58"/>
      <c r="S169" s="58"/>
      <c r="T169" s="58"/>
      <c r="U169" s="58"/>
      <c r="V169" s="58"/>
      <c r="W169" s="58"/>
      <c r="X169" s="58"/>
    </row>
    <row r="170" spans="17:24" ht="12.95" customHeight="1" x14ac:dyDescent="0.2">
      <c r="Q170" s="58"/>
      <c r="R170" s="58"/>
      <c r="S170" s="58"/>
      <c r="T170" s="58"/>
      <c r="U170" s="58"/>
      <c r="V170" s="58"/>
      <c r="W170" s="58"/>
      <c r="X170" s="58"/>
    </row>
    <row r="171" spans="17:24" ht="12.95" customHeight="1" x14ac:dyDescent="0.2">
      <c r="Q171" s="58"/>
      <c r="R171" s="58"/>
      <c r="S171" s="58"/>
      <c r="T171" s="58"/>
      <c r="U171" s="58"/>
      <c r="V171" s="58"/>
      <c r="W171" s="58"/>
      <c r="X171" s="58"/>
    </row>
    <row r="172" spans="17:24" ht="12.95" customHeight="1" x14ac:dyDescent="0.2">
      <c r="Q172" s="58"/>
      <c r="R172" s="58"/>
      <c r="S172" s="58"/>
      <c r="T172" s="58"/>
      <c r="U172" s="58"/>
      <c r="V172" s="58"/>
      <c r="W172" s="58"/>
      <c r="X172" s="58"/>
    </row>
    <row r="173" spans="17:24" ht="12.95" customHeight="1" x14ac:dyDescent="0.2">
      <c r="Q173" s="58"/>
      <c r="R173" s="58"/>
      <c r="S173" s="58"/>
      <c r="T173" s="58"/>
      <c r="U173" s="58"/>
      <c r="V173" s="58"/>
      <c r="W173" s="58"/>
      <c r="X173" s="58"/>
    </row>
    <row r="174" spans="17:24" ht="12.95" customHeight="1" x14ac:dyDescent="0.2">
      <c r="Q174" s="58"/>
      <c r="R174" s="58"/>
      <c r="S174" s="58"/>
      <c r="T174" s="58"/>
      <c r="U174" s="58"/>
      <c r="V174" s="58"/>
      <c r="W174" s="58"/>
      <c r="X174" s="58"/>
    </row>
    <row r="175" spans="17:24" ht="12.95" customHeight="1" x14ac:dyDescent="0.2">
      <c r="Q175" s="58"/>
      <c r="R175" s="58"/>
      <c r="S175" s="58"/>
      <c r="T175" s="58"/>
      <c r="U175" s="58"/>
      <c r="V175" s="58"/>
      <c r="W175" s="58"/>
      <c r="X175" s="58"/>
    </row>
    <row r="176" spans="17:24" ht="12.95" customHeight="1" x14ac:dyDescent="0.2">
      <c r="Q176" s="58"/>
      <c r="R176" s="58"/>
      <c r="S176" s="58"/>
      <c r="T176" s="58"/>
      <c r="U176" s="58"/>
      <c r="V176" s="58"/>
      <c r="W176" s="58"/>
      <c r="X176" s="58"/>
    </row>
    <row r="177" spans="17:24" ht="12.95" customHeight="1" x14ac:dyDescent="0.2">
      <c r="Q177" s="58"/>
      <c r="R177" s="58"/>
      <c r="S177" s="58"/>
      <c r="T177" s="58"/>
      <c r="U177" s="58"/>
      <c r="V177" s="58"/>
      <c r="W177" s="58"/>
      <c r="X177" s="58"/>
    </row>
    <row r="178" spans="17:24" ht="12.95" customHeight="1" x14ac:dyDescent="0.2">
      <c r="Q178" s="58"/>
      <c r="R178" s="58"/>
      <c r="S178" s="58"/>
      <c r="T178" s="58"/>
      <c r="U178" s="58"/>
      <c r="V178" s="58"/>
      <c r="W178" s="58"/>
      <c r="X178" s="58"/>
    </row>
    <row r="179" spans="17:24" ht="12.95" customHeight="1" x14ac:dyDescent="0.2">
      <c r="Q179" s="58"/>
      <c r="R179" s="58"/>
      <c r="S179" s="58"/>
      <c r="T179" s="58"/>
      <c r="U179" s="58"/>
      <c r="V179" s="58"/>
      <c r="W179" s="58"/>
      <c r="X179" s="58"/>
    </row>
    <row r="180" spans="17:24" ht="12.95" customHeight="1" x14ac:dyDescent="0.2">
      <c r="Q180" s="58"/>
      <c r="R180" s="58"/>
      <c r="S180" s="58"/>
      <c r="T180" s="58"/>
      <c r="U180" s="58"/>
      <c r="V180" s="58"/>
      <c r="W180" s="58"/>
      <c r="X180" s="58"/>
    </row>
    <row r="181" spans="17:24" ht="12.95" customHeight="1" x14ac:dyDescent="0.2">
      <c r="Q181" s="58"/>
      <c r="R181" s="58"/>
      <c r="S181" s="58"/>
      <c r="T181" s="58"/>
      <c r="U181" s="58"/>
      <c r="V181" s="58"/>
      <c r="W181" s="58"/>
      <c r="X181" s="58"/>
    </row>
    <row r="182" spans="17:24" ht="12.95" customHeight="1" x14ac:dyDescent="0.2">
      <c r="Q182" s="58"/>
      <c r="R182" s="58"/>
      <c r="S182" s="58"/>
      <c r="T182" s="58"/>
      <c r="U182" s="58"/>
      <c r="V182" s="58"/>
      <c r="W182" s="58"/>
      <c r="X182" s="58"/>
    </row>
    <row r="183" spans="17:24" ht="12.95" customHeight="1" x14ac:dyDescent="0.2">
      <c r="Q183" s="58"/>
      <c r="R183" s="58"/>
      <c r="S183" s="58"/>
      <c r="T183" s="58"/>
      <c r="U183" s="58"/>
      <c r="V183" s="58"/>
      <c r="W183" s="58"/>
      <c r="X183" s="58"/>
    </row>
    <row r="184" spans="17:24" ht="12.95" customHeight="1" x14ac:dyDescent="0.2">
      <c r="Q184" s="58"/>
      <c r="R184" s="58"/>
      <c r="S184" s="58"/>
      <c r="T184" s="58"/>
      <c r="U184" s="58"/>
      <c r="V184" s="58"/>
      <c r="W184" s="58"/>
      <c r="X184" s="58"/>
    </row>
    <row r="185" spans="17:24" ht="12.95" customHeight="1" x14ac:dyDescent="0.2">
      <c r="Q185" s="58"/>
      <c r="R185" s="58"/>
      <c r="S185" s="58"/>
      <c r="T185" s="58"/>
      <c r="U185" s="58"/>
      <c r="V185" s="58"/>
      <c r="W185" s="58"/>
      <c r="X185" s="58"/>
    </row>
    <row r="186" spans="17:24" ht="12.95" customHeight="1" x14ac:dyDescent="0.2">
      <c r="Q186" s="58"/>
      <c r="R186" s="58"/>
      <c r="S186" s="58"/>
      <c r="T186" s="58"/>
      <c r="U186" s="58"/>
      <c r="V186" s="58"/>
      <c r="W186" s="58"/>
      <c r="X186" s="58"/>
    </row>
    <row r="187" spans="17:24" ht="12.95" customHeight="1" x14ac:dyDescent="0.2">
      <c r="Q187" s="58"/>
      <c r="R187" s="58"/>
      <c r="S187" s="58"/>
      <c r="T187" s="58"/>
      <c r="U187" s="58"/>
      <c r="V187" s="58"/>
      <c r="W187" s="58"/>
      <c r="X187" s="58"/>
    </row>
    <row r="188" spans="17:24" ht="12.95" customHeight="1" x14ac:dyDescent="0.2">
      <c r="Q188" s="58"/>
      <c r="R188" s="58"/>
      <c r="S188" s="58"/>
      <c r="T188" s="58"/>
      <c r="U188" s="58"/>
      <c r="V188" s="58"/>
      <c r="W188" s="58"/>
      <c r="X188" s="58"/>
    </row>
    <row r="189" spans="17:24" ht="12.95" customHeight="1" x14ac:dyDescent="0.2">
      <c r="Q189" s="58"/>
      <c r="R189" s="58"/>
      <c r="S189" s="58"/>
      <c r="T189" s="58"/>
      <c r="U189" s="58"/>
      <c r="V189" s="58"/>
      <c r="W189" s="58"/>
      <c r="X189" s="58"/>
    </row>
    <row r="190" spans="17:24" ht="12.95" customHeight="1" x14ac:dyDescent="0.2">
      <c r="Q190" s="58"/>
      <c r="R190" s="58"/>
      <c r="S190" s="58"/>
      <c r="T190" s="58"/>
      <c r="U190" s="58"/>
      <c r="V190" s="58"/>
      <c r="W190" s="58"/>
      <c r="X190" s="58"/>
    </row>
    <row r="191" spans="17:24" ht="12.95" customHeight="1" x14ac:dyDescent="0.2">
      <c r="Q191" s="58"/>
      <c r="R191" s="58"/>
      <c r="S191" s="58"/>
      <c r="T191" s="58"/>
      <c r="U191" s="58"/>
      <c r="V191" s="58"/>
      <c r="W191" s="58"/>
      <c r="X191" s="58"/>
    </row>
    <row r="192" spans="17:24" ht="12.95" customHeight="1" x14ac:dyDescent="0.2">
      <c r="Q192" s="58"/>
      <c r="R192" s="58"/>
      <c r="S192" s="58"/>
      <c r="T192" s="58"/>
      <c r="U192" s="58"/>
      <c r="V192" s="58"/>
      <c r="W192" s="58"/>
      <c r="X192" s="58"/>
    </row>
    <row r="193" spans="17:24" ht="12.95" customHeight="1" x14ac:dyDescent="0.2">
      <c r="Q193" s="58"/>
      <c r="R193" s="58"/>
      <c r="S193" s="58"/>
      <c r="T193" s="58"/>
      <c r="U193" s="58"/>
      <c r="V193" s="58"/>
      <c r="W193" s="58"/>
      <c r="X193" s="58"/>
    </row>
    <row r="194" spans="17:24" ht="12.95" customHeight="1" x14ac:dyDescent="0.2">
      <c r="Q194" s="58"/>
      <c r="R194" s="58"/>
      <c r="S194" s="58"/>
      <c r="T194" s="58"/>
      <c r="U194" s="58"/>
      <c r="V194" s="58"/>
      <c r="W194" s="58"/>
      <c r="X194" s="58"/>
    </row>
    <row r="195" spans="17:24" ht="12.95" customHeight="1" x14ac:dyDescent="0.2">
      <c r="Q195" s="58"/>
      <c r="R195" s="58"/>
      <c r="S195" s="58"/>
      <c r="T195" s="58"/>
      <c r="U195" s="58"/>
      <c r="V195" s="58"/>
      <c r="W195" s="58"/>
      <c r="X195" s="58"/>
    </row>
    <row r="196" spans="17:24" ht="12.95" customHeight="1" x14ac:dyDescent="0.2">
      <c r="Q196" s="58"/>
      <c r="R196" s="58"/>
      <c r="S196" s="58"/>
      <c r="T196" s="58"/>
      <c r="U196" s="58"/>
      <c r="V196" s="58"/>
      <c r="W196" s="58"/>
      <c r="X196" s="58"/>
    </row>
    <row r="197" spans="17:24" ht="12.95" customHeight="1" x14ac:dyDescent="0.2">
      <c r="Q197" s="58"/>
      <c r="R197" s="58"/>
      <c r="S197" s="58"/>
      <c r="T197" s="58"/>
      <c r="U197" s="58"/>
      <c r="V197" s="58"/>
      <c r="W197" s="58"/>
      <c r="X197" s="58"/>
    </row>
    <row r="198" spans="17:24" ht="12.95" customHeight="1" x14ac:dyDescent="0.2">
      <c r="Q198" s="58"/>
      <c r="R198" s="58"/>
      <c r="S198" s="58"/>
      <c r="T198" s="58"/>
      <c r="U198" s="58"/>
      <c r="V198" s="58"/>
      <c r="W198" s="58"/>
      <c r="X198" s="58"/>
    </row>
    <row r="199" spans="17:24" ht="12.95" customHeight="1" x14ac:dyDescent="0.2">
      <c r="Q199" s="58"/>
      <c r="R199" s="58"/>
      <c r="S199" s="58"/>
      <c r="T199" s="58"/>
      <c r="U199" s="58"/>
      <c r="V199" s="58"/>
      <c r="W199" s="58"/>
      <c r="X199" s="58"/>
    </row>
    <row r="200" spans="17:24" ht="12.95" customHeight="1" x14ac:dyDescent="0.2">
      <c r="Q200" s="58"/>
      <c r="R200" s="58"/>
      <c r="S200" s="58"/>
      <c r="T200" s="58"/>
      <c r="U200" s="58"/>
      <c r="V200" s="58"/>
      <c r="W200" s="58"/>
      <c r="X200" s="58"/>
    </row>
    <row r="201" spans="17:24" ht="12.95" customHeight="1" x14ac:dyDescent="0.2">
      <c r="Q201" s="58"/>
      <c r="R201" s="58"/>
      <c r="S201" s="58"/>
      <c r="T201" s="58"/>
      <c r="U201" s="58"/>
      <c r="V201" s="58"/>
      <c r="W201" s="58"/>
      <c r="X201" s="58"/>
    </row>
    <row r="202" spans="17:24" ht="12.95" customHeight="1" x14ac:dyDescent="0.2">
      <c r="Q202" s="58"/>
      <c r="R202" s="58"/>
      <c r="S202" s="58"/>
      <c r="T202" s="58"/>
      <c r="U202" s="58"/>
      <c r="V202" s="58"/>
      <c r="W202" s="58"/>
      <c r="X202" s="58"/>
    </row>
    <row r="203" spans="17:24" ht="12.95" customHeight="1" x14ac:dyDescent="0.2">
      <c r="Q203" s="58"/>
      <c r="R203" s="58"/>
      <c r="S203" s="58"/>
      <c r="T203" s="58"/>
      <c r="U203" s="58"/>
      <c r="V203" s="58"/>
      <c r="W203" s="58"/>
      <c r="X203" s="58"/>
    </row>
    <row r="204" spans="17:24" ht="12.95" customHeight="1" x14ac:dyDescent="0.2">
      <c r="Q204" s="58"/>
      <c r="R204" s="58"/>
      <c r="S204" s="58"/>
      <c r="T204" s="58"/>
      <c r="U204" s="58"/>
      <c r="V204" s="58"/>
      <c r="W204" s="58"/>
      <c r="X204" s="58"/>
    </row>
    <row r="205" spans="17:24" ht="12.95" customHeight="1" x14ac:dyDescent="0.2">
      <c r="Q205" s="58"/>
      <c r="R205" s="58"/>
      <c r="S205" s="58"/>
      <c r="T205" s="58"/>
      <c r="U205" s="58"/>
      <c r="V205" s="58"/>
      <c r="W205" s="58"/>
      <c r="X205" s="58"/>
    </row>
    <row r="206" spans="17:24" ht="12.95" customHeight="1" x14ac:dyDescent="0.2">
      <c r="Q206" s="58"/>
      <c r="R206" s="58"/>
      <c r="S206" s="58"/>
      <c r="T206" s="58"/>
      <c r="U206" s="58"/>
      <c r="V206" s="58"/>
      <c r="W206" s="58"/>
      <c r="X206" s="58"/>
    </row>
    <row r="207" spans="17:24" ht="12.95" customHeight="1" x14ac:dyDescent="0.2">
      <c r="Q207" s="58"/>
      <c r="R207" s="58"/>
      <c r="S207" s="58"/>
      <c r="T207" s="58"/>
      <c r="U207" s="58"/>
      <c r="V207" s="58"/>
      <c r="W207" s="58"/>
      <c r="X207" s="58"/>
    </row>
    <row r="208" spans="17:24" ht="12.95" customHeight="1" x14ac:dyDescent="0.2">
      <c r="Q208" s="58"/>
      <c r="R208" s="58"/>
      <c r="S208" s="58"/>
      <c r="T208" s="58"/>
      <c r="U208" s="58"/>
      <c r="V208" s="58"/>
      <c r="W208" s="58"/>
      <c r="X208" s="58"/>
    </row>
    <row r="209" spans="17:24" ht="12.95" customHeight="1" x14ac:dyDescent="0.2">
      <c r="Q209" s="58"/>
      <c r="R209" s="58"/>
      <c r="S209" s="58"/>
      <c r="T209" s="58"/>
      <c r="U209" s="58"/>
      <c r="V209" s="58"/>
      <c r="W209" s="58"/>
      <c r="X209" s="58"/>
    </row>
    <row r="210" spans="17:24" ht="12.95" customHeight="1" x14ac:dyDescent="0.2">
      <c r="Q210" s="58"/>
      <c r="R210" s="58"/>
      <c r="S210" s="58"/>
      <c r="T210" s="58"/>
      <c r="U210" s="58"/>
      <c r="V210" s="58"/>
      <c r="W210" s="58"/>
      <c r="X210" s="58"/>
    </row>
    <row r="211" spans="17:24" ht="12.95" customHeight="1" x14ac:dyDescent="0.2">
      <c r="Q211" s="58"/>
      <c r="R211" s="58"/>
      <c r="S211" s="58"/>
      <c r="T211" s="58"/>
      <c r="U211" s="58"/>
      <c r="V211" s="58"/>
      <c r="W211" s="58"/>
      <c r="X211" s="58"/>
    </row>
    <row r="212" spans="17:24" ht="12.95" customHeight="1" x14ac:dyDescent="0.2">
      <c r="Q212" s="58"/>
      <c r="R212" s="58"/>
      <c r="S212" s="58"/>
      <c r="T212" s="58"/>
      <c r="U212" s="58"/>
      <c r="V212" s="58"/>
      <c r="W212" s="58"/>
      <c r="X212" s="58"/>
    </row>
    <row r="213" spans="17:24" ht="12.95" customHeight="1" x14ac:dyDescent="0.2">
      <c r="Q213" s="58"/>
      <c r="R213" s="58"/>
      <c r="S213" s="58"/>
      <c r="T213" s="58"/>
      <c r="U213" s="58"/>
      <c r="V213" s="58"/>
      <c r="W213" s="58"/>
      <c r="X213" s="58"/>
    </row>
    <row r="214" spans="17:24" ht="12.95" customHeight="1" x14ac:dyDescent="0.2">
      <c r="Q214" s="58"/>
      <c r="R214" s="58"/>
      <c r="S214" s="58"/>
      <c r="T214" s="58"/>
      <c r="U214" s="58"/>
      <c r="V214" s="58"/>
      <c r="W214" s="58"/>
      <c r="X214" s="58"/>
    </row>
    <row r="215" spans="17:24" ht="12.95" customHeight="1" x14ac:dyDescent="0.2">
      <c r="Q215" s="58"/>
      <c r="R215" s="58"/>
      <c r="S215" s="58"/>
      <c r="T215" s="58"/>
      <c r="U215" s="58"/>
      <c r="V215" s="58"/>
      <c r="W215" s="58"/>
      <c r="X215" s="58"/>
    </row>
    <row r="216" spans="17:24" ht="12.95" customHeight="1" x14ac:dyDescent="0.2">
      <c r="Q216" s="58"/>
      <c r="R216" s="58"/>
      <c r="S216" s="58"/>
      <c r="T216" s="58"/>
      <c r="U216" s="58"/>
      <c r="V216" s="58"/>
      <c r="W216" s="58"/>
      <c r="X216" s="58"/>
    </row>
    <row r="217" spans="17:24" ht="12.95" customHeight="1" x14ac:dyDescent="0.2">
      <c r="Q217" s="58"/>
      <c r="R217" s="58"/>
      <c r="S217" s="58"/>
      <c r="T217" s="58"/>
      <c r="U217" s="58"/>
      <c r="V217" s="58"/>
      <c r="W217" s="58"/>
      <c r="X217" s="58"/>
    </row>
    <row r="218" spans="17:24" ht="12.95" customHeight="1" x14ac:dyDescent="0.2">
      <c r="Q218" s="58"/>
      <c r="R218" s="58"/>
      <c r="S218" s="58"/>
      <c r="T218" s="58"/>
      <c r="U218" s="58"/>
      <c r="V218" s="58"/>
      <c r="W218" s="58"/>
      <c r="X218" s="58"/>
    </row>
    <row r="219" spans="17:24" ht="12.95" customHeight="1" x14ac:dyDescent="0.2">
      <c r="Q219" s="58"/>
      <c r="R219" s="58"/>
      <c r="S219" s="58"/>
      <c r="T219" s="58"/>
      <c r="U219" s="58"/>
      <c r="V219" s="58"/>
      <c r="W219" s="58"/>
      <c r="X219" s="58"/>
    </row>
    <row r="220" spans="17:24" ht="12.95" customHeight="1" x14ac:dyDescent="0.2">
      <c r="Q220" s="58"/>
      <c r="R220" s="58"/>
      <c r="S220" s="58"/>
      <c r="T220" s="58"/>
      <c r="U220" s="58"/>
      <c r="V220" s="58"/>
      <c r="W220" s="58"/>
      <c r="X220" s="58"/>
    </row>
    <row r="221" spans="17:24" ht="12.95" customHeight="1" x14ac:dyDescent="0.2">
      <c r="Q221" s="58"/>
      <c r="R221" s="58"/>
      <c r="S221" s="58"/>
      <c r="T221" s="58"/>
      <c r="U221" s="58"/>
      <c r="V221" s="58"/>
      <c r="W221" s="58"/>
      <c r="X221" s="58"/>
    </row>
    <row r="222" spans="17:24" ht="12.95" customHeight="1" x14ac:dyDescent="0.2">
      <c r="Q222" s="58"/>
      <c r="R222" s="58"/>
      <c r="S222" s="58"/>
      <c r="T222" s="58"/>
      <c r="U222" s="58"/>
      <c r="V222" s="58"/>
      <c r="W222" s="58"/>
      <c r="X222" s="58"/>
    </row>
    <row r="223" spans="17:24" ht="12.95" customHeight="1" x14ac:dyDescent="0.2">
      <c r="Q223" s="58"/>
      <c r="R223" s="58"/>
      <c r="S223" s="58"/>
      <c r="T223" s="58"/>
      <c r="U223" s="58"/>
      <c r="V223" s="58"/>
      <c r="W223" s="58"/>
      <c r="X223" s="58"/>
    </row>
    <row r="224" spans="17:24" ht="12.95" customHeight="1" x14ac:dyDescent="0.2">
      <c r="Q224" s="58"/>
      <c r="R224" s="58"/>
      <c r="S224" s="58"/>
      <c r="T224" s="58"/>
      <c r="U224" s="58"/>
      <c r="V224" s="58"/>
      <c r="W224" s="58"/>
      <c r="X224" s="58"/>
    </row>
    <row r="225" spans="17:24" ht="12.95" customHeight="1" x14ac:dyDescent="0.2">
      <c r="Q225" s="58"/>
      <c r="R225" s="58"/>
      <c r="S225" s="58"/>
      <c r="T225" s="58"/>
      <c r="U225" s="58"/>
      <c r="V225" s="58"/>
      <c r="W225" s="58"/>
      <c r="X225" s="58"/>
    </row>
    <row r="226" spans="17:24" ht="12.95" customHeight="1" x14ac:dyDescent="0.2">
      <c r="Q226" s="58"/>
      <c r="R226" s="58"/>
      <c r="S226" s="58"/>
      <c r="T226" s="58"/>
      <c r="U226" s="58"/>
      <c r="V226" s="58"/>
      <c r="W226" s="58"/>
      <c r="X226" s="58"/>
    </row>
    <row r="227" spans="17:24" ht="12.95" customHeight="1" x14ac:dyDescent="0.2">
      <c r="Q227" s="58"/>
      <c r="R227" s="58"/>
      <c r="S227" s="58"/>
      <c r="T227" s="58"/>
      <c r="U227" s="58"/>
      <c r="V227" s="58"/>
      <c r="W227" s="58"/>
      <c r="X227" s="58"/>
    </row>
    <row r="228" spans="17:24" ht="12.95" customHeight="1" x14ac:dyDescent="0.2">
      <c r="Q228" s="58"/>
      <c r="R228" s="58"/>
      <c r="S228" s="58"/>
      <c r="T228" s="58"/>
      <c r="U228" s="58"/>
      <c r="V228" s="58"/>
      <c r="W228" s="58"/>
      <c r="X228" s="58"/>
    </row>
    <row r="229" spans="17:24" ht="12.95" customHeight="1" x14ac:dyDescent="0.2">
      <c r="Q229" s="58"/>
      <c r="R229" s="58"/>
      <c r="S229" s="58"/>
      <c r="T229" s="58"/>
      <c r="U229" s="58"/>
      <c r="V229" s="58"/>
      <c r="W229" s="58"/>
      <c r="X229" s="58"/>
    </row>
    <row r="230" spans="17:24" ht="12.95" customHeight="1" x14ac:dyDescent="0.2">
      <c r="Q230" s="58"/>
      <c r="R230" s="58"/>
      <c r="S230" s="58"/>
      <c r="T230" s="58"/>
      <c r="U230" s="58"/>
      <c r="V230" s="58"/>
      <c r="W230" s="58"/>
      <c r="X230" s="58"/>
    </row>
    <row r="231" spans="17:24" ht="12.95" customHeight="1" x14ac:dyDescent="0.2">
      <c r="Q231" s="58"/>
      <c r="R231" s="58"/>
      <c r="S231" s="58"/>
      <c r="T231" s="58"/>
      <c r="U231" s="58"/>
      <c r="V231" s="58"/>
      <c r="W231" s="58"/>
      <c r="X231" s="58"/>
    </row>
    <row r="232" spans="17:24" ht="12.95" customHeight="1" x14ac:dyDescent="0.2">
      <c r="Q232" s="58"/>
      <c r="R232" s="58"/>
      <c r="S232" s="58"/>
      <c r="T232" s="58"/>
      <c r="U232" s="58"/>
      <c r="V232" s="58"/>
      <c r="W232" s="58"/>
      <c r="X232" s="58"/>
    </row>
    <row r="233" spans="17:24" ht="12.95" customHeight="1" x14ac:dyDescent="0.2">
      <c r="Q233" s="58"/>
      <c r="R233" s="58"/>
      <c r="S233" s="58"/>
      <c r="T233" s="58"/>
      <c r="U233" s="58"/>
      <c r="V233" s="58"/>
      <c r="W233" s="58"/>
      <c r="X233" s="58"/>
    </row>
    <row r="234" spans="17:24" ht="12.95" customHeight="1" x14ac:dyDescent="0.2">
      <c r="Q234" s="58"/>
      <c r="R234" s="58"/>
      <c r="S234" s="58"/>
      <c r="T234" s="58"/>
      <c r="U234" s="58"/>
      <c r="V234" s="58"/>
      <c r="W234" s="58"/>
      <c r="X234" s="58"/>
    </row>
    <row r="235" spans="17:24" ht="12.95" customHeight="1" x14ac:dyDescent="0.2">
      <c r="Q235" s="58"/>
      <c r="R235" s="58"/>
      <c r="S235" s="58"/>
      <c r="T235" s="58"/>
      <c r="U235" s="58"/>
      <c r="V235" s="58"/>
      <c r="W235" s="58"/>
      <c r="X235" s="58"/>
    </row>
    <row r="236" spans="17:24" ht="12.95" customHeight="1" x14ac:dyDescent="0.2">
      <c r="Q236" s="58"/>
      <c r="R236" s="58"/>
      <c r="S236" s="58"/>
      <c r="T236" s="58"/>
      <c r="U236" s="58"/>
      <c r="V236" s="58"/>
      <c r="W236" s="58"/>
      <c r="X236" s="58"/>
    </row>
    <row r="237" spans="17:24" ht="12.95" customHeight="1" x14ac:dyDescent="0.2">
      <c r="Q237" s="58"/>
      <c r="R237" s="58"/>
      <c r="S237" s="58"/>
      <c r="T237" s="58"/>
      <c r="U237" s="58"/>
      <c r="V237" s="58"/>
      <c r="W237" s="58"/>
      <c r="X237" s="58"/>
    </row>
    <row r="238" spans="17:24" ht="12.95" customHeight="1" x14ac:dyDescent="0.2">
      <c r="Q238" s="58"/>
      <c r="R238" s="58"/>
      <c r="S238" s="58"/>
      <c r="T238" s="58"/>
      <c r="U238" s="58"/>
      <c r="V238" s="58"/>
      <c r="W238" s="58"/>
      <c r="X238" s="58"/>
    </row>
    <row r="239" spans="17:24" ht="12.95" customHeight="1" x14ac:dyDescent="0.2">
      <c r="Q239" s="58"/>
      <c r="R239" s="58"/>
      <c r="S239" s="58"/>
      <c r="T239" s="58"/>
      <c r="U239" s="58"/>
      <c r="V239" s="58"/>
      <c r="W239" s="58"/>
      <c r="X239" s="58"/>
    </row>
    <row r="240" spans="17:24" ht="12.95" customHeight="1" x14ac:dyDescent="0.2">
      <c r="Q240" s="58"/>
      <c r="R240" s="58"/>
      <c r="S240" s="58"/>
      <c r="T240" s="58"/>
      <c r="U240" s="58"/>
      <c r="V240" s="58"/>
      <c r="W240" s="58"/>
      <c r="X240" s="58"/>
    </row>
    <row r="241" spans="17:24" ht="12.95" customHeight="1" x14ac:dyDescent="0.2">
      <c r="Q241" s="58"/>
      <c r="R241" s="58"/>
      <c r="S241" s="58"/>
      <c r="T241" s="58"/>
      <c r="U241" s="58"/>
      <c r="V241" s="58"/>
      <c r="W241" s="58"/>
      <c r="X241" s="58"/>
    </row>
    <row r="242" spans="17:24" ht="12.95" customHeight="1" x14ac:dyDescent="0.2">
      <c r="Q242" s="58"/>
      <c r="R242" s="58"/>
      <c r="S242" s="58"/>
      <c r="T242" s="58"/>
      <c r="U242" s="58"/>
      <c r="V242" s="58"/>
      <c r="W242" s="58"/>
      <c r="X242" s="58"/>
    </row>
    <row r="243" spans="17:24" ht="12.95" customHeight="1" x14ac:dyDescent="0.2">
      <c r="Q243" s="58"/>
      <c r="R243" s="58"/>
      <c r="S243" s="58"/>
      <c r="T243" s="58"/>
      <c r="U243" s="58"/>
      <c r="V243" s="58"/>
      <c r="W243" s="58"/>
      <c r="X243" s="58"/>
    </row>
    <row r="244" spans="17:24" ht="12.95" customHeight="1" x14ac:dyDescent="0.2">
      <c r="Q244" s="58"/>
      <c r="R244" s="58"/>
      <c r="S244" s="58"/>
      <c r="T244" s="58"/>
      <c r="U244" s="58"/>
      <c r="V244" s="58"/>
      <c r="W244" s="58"/>
      <c r="X244" s="58"/>
    </row>
    <row r="245" spans="17:24" ht="12.95" customHeight="1" x14ac:dyDescent="0.2">
      <c r="Q245" s="58"/>
      <c r="R245" s="58"/>
      <c r="S245" s="58"/>
      <c r="T245" s="58"/>
      <c r="U245" s="58"/>
      <c r="V245" s="58"/>
      <c r="W245" s="58"/>
      <c r="X245" s="58"/>
    </row>
    <row r="246" spans="17:24" ht="12.95" customHeight="1" x14ac:dyDescent="0.2">
      <c r="Q246" s="58"/>
      <c r="R246" s="58"/>
      <c r="S246" s="58"/>
      <c r="T246" s="58"/>
      <c r="U246" s="58"/>
      <c r="V246" s="58"/>
      <c r="W246" s="58"/>
      <c r="X246" s="58"/>
    </row>
    <row r="247" spans="17:24" ht="12.95" customHeight="1" x14ac:dyDescent="0.2">
      <c r="Q247" s="58"/>
      <c r="R247" s="58"/>
      <c r="S247" s="58"/>
      <c r="T247" s="58"/>
      <c r="U247" s="58"/>
      <c r="V247" s="58"/>
      <c r="W247" s="58"/>
      <c r="X247" s="58"/>
    </row>
    <row r="248" spans="17:24" ht="12.95" customHeight="1" x14ac:dyDescent="0.2">
      <c r="Q248" s="58"/>
      <c r="R248" s="58"/>
      <c r="S248" s="58"/>
      <c r="T248" s="58"/>
      <c r="U248" s="58"/>
      <c r="V248" s="58"/>
      <c r="W248" s="58"/>
      <c r="X248" s="58"/>
    </row>
    <row r="249" spans="17:24" ht="12.95" customHeight="1" x14ac:dyDescent="0.2">
      <c r="Q249" s="58"/>
      <c r="R249" s="58"/>
      <c r="S249" s="58"/>
      <c r="T249" s="58"/>
      <c r="U249" s="58"/>
      <c r="V249" s="58"/>
      <c r="W249" s="58"/>
      <c r="X249" s="58"/>
    </row>
    <row r="250" spans="17:24" ht="12.95" customHeight="1" x14ac:dyDescent="0.2">
      <c r="Q250" s="58"/>
      <c r="R250" s="58"/>
      <c r="S250" s="58"/>
      <c r="T250" s="58"/>
      <c r="U250" s="58"/>
      <c r="V250" s="58"/>
      <c r="W250" s="58"/>
      <c r="X250" s="58"/>
    </row>
    <row r="251" spans="17:24" ht="12.95" customHeight="1" x14ac:dyDescent="0.2">
      <c r="Q251" s="58"/>
      <c r="R251" s="58"/>
      <c r="S251" s="58"/>
      <c r="T251" s="58"/>
      <c r="U251" s="58"/>
      <c r="V251" s="58"/>
      <c r="W251" s="58"/>
      <c r="X251" s="58"/>
    </row>
    <row r="252" spans="17:24" ht="12.95" customHeight="1" x14ac:dyDescent="0.2">
      <c r="Q252" s="58"/>
      <c r="R252" s="58"/>
      <c r="S252" s="58"/>
      <c r="T252" s="58"/>
      <c r="U252" s="58"/>
      <c r="V252" s="58"/>
      <c r="W252" s="58"/>
      <c r="X252" s="58"/>
    </row>
    <row r="253" spans="17:24" ht="12.95" customHeight="1" x14ac:dyDescent="0.2">
      <c r="Q253" s="58"/>
      <c r="R253" s="58"/>
      <c r="S253" s="58"/>
      <c r="T253" s="58"/>
      <c r="U253" s="58"/>
      <c r="V253" s="58"/>
      <c r="W253" s="58"/>
      <c r="X253" s="58"/>
    </row>
    <row r="254" spans="17:24" ht="12.95" customHeight="1" x14ac:dyDescent="0.2">
      <c r="Q254" s="58"/>
      <c r="R254" s="58"/>
      <c r="S254" s="58"/>
      <c r="T254" s="58"/>
      <c r="U254" s="58"/>
      <c r="V254" s="58"/>
      <c r="W254" s="58"/>
      <c r="X254" s="58"/>
    </row>
    <row r="255" spans="17:24" ht="12.95" customHeight="1" x14ac:dyDescent="0.2">
      <c r="Q255" s="58"/>
      <c r="R255" s="58"/>
      <c r="S255" s="58"/>
      <c r="T255" s="58"/>
      <c r="U255" s="58"/>
      <c r="V255" s="58"/>
      <c r="W255" s="58"/>
      <c r="X255" s="58"/>
    </row>
    <row r="256" spans="17:24" ht="12.95" customHeight="1" x14ac:dyDescent="0.2">
      <c r="Q256" s="58"/>
      <c r="R256" s="58"/>
      <c r="S256" s="58"/>
      <c r="T256" s="58"/>
      <c r="U256" s="58"/>
      <c r="V256" s="58"/>
      <c r="W256" s="58"/>
      <c r="X256" s="58"/>
    </row>
    <row r="257" spans="17:24" ht="12.95" customHeight="1" x14ac:dyDescent="0.2">
      <c r="Q257" s="58"/>
      <c r="R257" s="58"/>
      <c r="S257" s="58"/>
      <c r="T257" s="58"/>
      <c r="U257" s="58"/>
      <c r="V257" s="58"/>
      <c r="W257" s="58"/>
      <c r="X257" s="58"/>
    </row>
    <row r="258" spans="17:24" ht="12.95" customHeight="1" x14ac:dyDescent="0.2">
      <c r="Q258" s="58"/>
      <c r="R258" s="58"/>
      <c r="S258" s="58"/>
      <c r="T258" s="58"/>
      <c r="U258" s="58"/>
      <c r="V258" s="58"/>
      <c r="W258" s="58"/>
      <c r="X258" s="58"/>
    </row>
    <row r="259" spans="17:24" ht="12.95" customHeight="1" x14ac:dyDescent="0.2">
      <c r="Q259" s="58"/>
      <c r="R259" s="58"/>
      <c r="S259" s="58"/>
      <c r="T259" s="58"/>
      <c r="U259" s="58"/>
      <c r="V259" s="58"/>
      <c r="W259" s="58"/>
      <c r="X259" s="58"/>
    </row>
    <row r="260" spans="17:24" ht="12.95" customHeight="1" x14ac:dyDescent="0.2">
      <c r="Q260" s="58"/>
      <c r="R260" s="58"/>
      <c r="S260" s="58"/>
      <c r="T260" s="58"/>
      <c r="U260" s="58"/>
      <c r="V260" s="58"/>
      <c r="W260" s="58"/>
      <c r="X260" s="58"/>
    </row>
    <row r="261" spans="17:24" ht="12.95" customHeight="1" x14ac:dyDescent="0.2">
      <c r="Q261" s="58"/>
      <c r="R261" s="58"/>
      <c r="S261" s="58"/>
      <c r="T261" s="58"/>
      <c r="U261" s="58"/>
      <c r="V261" s="58"/>
      <c r="W261" s="58"/>
      <c r="X261" s="58"/>
    </row>
    <row r="262" spans="17:24" ht="12.95" customHeight="1" x14ac:dyDescent="0.2">
      <c r="Q262" s="58"/>
      <c r="R262" s="58"/>
      <c r="S262" s="58"/>
      <c r="T262" s="58"/>
      <c r="U262" s="58"/>
      <c r="V262" s="58"/>
      <c r="W262" s="58"/>
      <c r="X262" s="58"/>
    </row>
    <row r="263" spans="17:24" ht="12.95" customHeight="1" x14ac:dyDescent="0.2">
      <c r="Q263" s="58"/>
      <c r="R263" s="58"/>
      <c r="S263" s="58"/>
      <c r="T263" s="58"/>
      <c r="U263" s="58"/>
      <c r="V263" s="58"/>
      <c r="W263" s="58"/>
      <c r="X263" s="58"/>
    </row>
    <row r="264" spans="17:24" ht="12.95" customHeight="1" x14ac:dyDescent="0.2">
      <c r="Q264" s="58"/>
      <c r="R264" s="58"/>
      <c r="S264" s="58"/>
      <c r="T264" s="58"/>
      <c r="U264" s="58"/>
      <c r="V264" s="58"/>
      <c r="W264" s="58"/>
      <c r="X264" s="58"/>
    </row>
    <row r="265" spans="17:24" ht="12.95" customHeight="1" x14ac:dyDescent="0.2">
      <c r="Q265" s="58"/>
      <c r="R265" s="58"/>
      <c r="S265" s="58"/>
      <c r="T265" s="58"/>
      <c r="U265" s="58"/>
      <c r="V265" s="58"/>
      <c r="W265" s="58"/>
      <c r="X265" s="58"/>
    </row>
    <row r="266" spans="17:24" ht="12.95" customHeight="1" x14ac:dyDescent="0.2">
      <c r="Q266" s="58"/>
      <c r="R266" s="58"/>
      <c r="S266" s="58"/>
      <c r="T266" s="58"/>
      <c r="U266" s="58"/>
      <c r="V266" s="58"/>
      <c r="W266" s="58"/>
      <c r="X266" s="58"/>
    </row>
    <row r="267" spans="17:24" ht="12.95" customHeight="1" x14ac:dyDescent="0.2">
      <c r="Q267" s="58"/>
      <c r="R267" s="58"/>
      <c r="S267" s="58"/>
      <c r="T267" s="58"/>
      <c r="U267" s="58"/>
      <c r="V267" s="58"/>
      <c r="W267" s="58"/>
      <c r="X267" s="58"/>
    </row>
    <row r="268" spans="17:24" ht="12.95" customHeight="1" x14ac:dyDescent="0.2">
      <c r="Q268" s="58"/>
      <c r="R268" s="58"/>
      <c r="S268" s="58"/>
      <c r="T268" s="58"/>
      <c r="U268" s="58"/>
      <c r="V268" s="58"/>
      <c r="W268" s="58"/>
      <c r="X268" s="58"/>
    </row>
    <row r="269" spans="17:24" ht="12.95" customHeight="1" x14ac:dyDescent="0.2">
      <c r="Q269" s="58"/>
      <c r="R269" s="58"/>
      <c r="S269" s="58"/>
      <c r="T269" s="58"/>
      <c r="U269" s="58"/>
      <c r="V269" s="58"/>
      <c r="W269" s="58"/>
      <c r="X269" s="58"/>
    </row>
    <row r="270" spans="17:24" ht="12.95" customHeight="1" x14ac:dyDescent="0.2">
      <c r="Q270" s="58"/>
      <c r="R270" s="58"/>
      <c r="S270" s="58"/>
      <c r="T270" s="58"/>
      <c r="U270" s="58"/>
      <c r="V270" s="58"/>
      <c r="W270" s="58"/>
      <c r="X270" s="58"/>
    </row>
    <row r="271" spans="17:24" ht="12.95" customHeight="1" x14ac:dyDescent="0.2">
      <c r="Q271" s="58"/>
      <c r="R271" s="58"/>
      <c r="S271" s="58"/>
      <c r="T271" s="58"/>
      <c r="U271" s="58"/>
      <c r="V271" s="58"/>
      <c r="W271" s="58"/>
      <c r="X271" s="58"/>
    </row>
    <row r="272" spans="17:24" ht="12.95" customHeight="1" x14ac:dyDescent="0.2">
      <c r="Q272" s="58"/>
      <c r="R272" s="58"/>
      <c r="S272" s="58"/>
      <c r="T272" s="58"/>
      <c r="U272" s="58"/>
      <c r="V272" s="58"/>
      <c r="W272" s="58"/>
      <c r="X272" s="58"/>
    </row>
    <row r="273" spans="17:24" ht="12.95" customHeight="1" x14ac:dyDescent="0.2">
      <c r="Q273" s="58"/>
      <c r="R273" s="58"/>
      <c r="S273" s="58"/>
      <c r="T273" s="58"/>
      <c r="U273" s="58"/>
      <c r="V273" s="58"/>
      <c r="W273" s="58"/>
      <c r="X273" s="58"/>
    </row>
    <row r="274" spans="17:24" ht="12.95" customHeight="1" x14ac:dyDescent="0.2">
      <c r="Q274" s="58"/>
      <c r="R274" s="58"/>
      <c r="S274" s="58"/>
      <c r="T274" s="58"/>
      <c r="U274" s="58"/>
      <c r="V274" s="58"/>
      <c r="W274" s="58"/>
      <c r="X274" s="58"/>
    </row>
    <row r="275" spans="17:24" ht="12.95" customHeight="1" x14ac:dyDescent="0.2">
      <c r="Q275" s="58"/>
      <c r="R275" s="58"/>
      <c r="S275" s="58"/>
      <c r="T275" s="58"/>
      <c r="U275" s="58"/>
      <c r="V275" s="58"/>
      <c r="W275" s="58"/>
      <c r="X275" s="58"/>
    </row>
    <row r="276" spans="17:24" ht="12.95" customHeight="1" x14ac:dyDescent="0.2">
      <c r="Q276" s="58"/>
      <c r="R276" s="58"/>
      <c r="S276" s="58"/>
      <c r="T276" s="58"/>
      <c r="U276" s="58"/>
      <c r="V276" s="58"/>
      <c r="W276" s="58"/>
      <c r="X276" s="58"/>
    </row>
    <row r="277" spans="17:24" ht="12.95" customHeight="1" x14ac:dyDescent="0.2">
      <c r="Q277" s="58"/>
      <c r="R277" s="58"/>
      <c r="S277" s="58"/>
      <c r="T277" s="58"/>
      <c r="U277" s="58"/>
      <c r="V277" s="58"/>
      <c r="W277" s="58"/>
      <c r="X277" s="58"/>
    </row>
    <row r="278" spans="17:24" ht="12.95" customHeight="1" x14ac:dyDescent="0.2">
      <c r="Q278" s="58"/>
      <c r="R278" s="58"/>
      <c r="S278" s="58"/>
      <c r="T278" s="58"/>
      <c r="U278" s="58"/>
      <c r="V278" s="58"/>
      <c r="W278" s="58"/>
      <c r="X278" s="58"/>
    </row>
    <row r="279" spans="17:24" ht="12.95" customHeight="1" x14ac:dyDescent="0.2">
      <c r="Q279" s="58"/>
      <c r="R279" s="58"/>
      <c r="S279" s="58"/>
      <c r="T279" s="58"/>
      <c r="U279" s="58"/>
      <c r="V279" s="58"/>
      <c r="W279" s="58"/>
      <c r="X279" s="58"/>
    </row>
    <row r="280" spans="17:24" ht="12.95" customHeight="1" x14ac:dyDescent="0.2">
      <c r="Q280" s="58"/>
      <c r="R280" s="58"/>
      <c r="S280" s="58"/>
      <c r="T280" s="58"/>
      <c r="U280" s="58"/>
      <c r="V280" s="58"/>
      <c r="W280" s="58"/>
      <c r="X280" s="58"/>
    </row>
    <row r="281" spans="17:24" ht="12.95" customHeight="1" x14ac:dyDescent="0.2">
      <c r="Q281" s="58"/>
      <c r="R281" s="58"/>
      <c r="S281" s="58"/>
      <c r="T281" s="58"/>
      <c r="U281" s="58"/>
      <c r="V281" s="58"/>
      <c r="W281" s="58"/>
      <c r="X281" s="58"/>
    </row>
    <row r="282" spans="17:24" ht="12.95" customHeight="1" x14ac:dyDescent="0.2">
      <c r="Q282" s="58"/>
      <c r="R282" s="58"/>
      <c r="S282" s="58"/>
      <c r="T282" s="58"/>
      <c r="U282" s="58"/>
      <c r="V282" s="58"/>
      <c r="W282" s="58"/>
      <c r="X282" s="58"/>
    </row>
    <row r="283" spans="17:24" ht="12.95" customHeight="1" x14ac:dyDescent="0.2">
      <c r="Q283" s="58"/>
      <c r="R283" s="58"/>
      <c r="S283" s="58"/>
      <c r="T283" s="58"/>
      <c r="U283" s="58"/>
      <c r="V283" s="58"/>
      <c r="W283" s="58"/>
      <c r="X283" s="58"/>
    </row>
    <row r="284" spans="17:24" ht="12.95" customHeight="1" x14ac:dyDescent="0.2">
      <c r="Q284" s="58"/>
      <c r="R284" s="58"/>
      <c r="S284" s="58"/>
      <c r="T284" s="58"/>
      <c r="U284" s="58"/>
      <c r="V284" s="58"/>
      <c r="W284" s="58"/>
      <c r="X284" s="58"/>
    </row>
    <row r="285" spans="17:24" ht="12.95" customHeight="1" x14ac:dyDescent="0.2">
      <c r="Q285" s="58"/>
      <c r="R285" s="58"/>
      <c r="S285" s="58"/>
      <c r="T285" s="58"/>
      <c r="U285" s="58"/>
      <c r="V285" s="58"/>
      <c r="W285" s="58"/>
      <c r="X285" s="58"/>
    </row>
    <row r="286" spans="17:24" ht="12.95" customHeight="1" x14ac:dyDescent="0.2">
      <c r="Q286" s="58"/>
      <c r="R286" s="58"/>
      <c r="S286" s="58"/>
      <c r="T286" s="58"/>
      <c r="U286" s="58"/>
      <c r="V286" s="58"/>
      <c r="W286" s="58"/>
      <c r="X286" s="58"/>
    </row>
    <row r="287" spans="17:24" ht="12.95" customHeight="1" x14ac:dyDescent="0.2">
      <c r="Q287" s="58"/>
      <c r="R287" s="58"/>
      <c r="S287" s="58"/>
      <c r="T287" s="58"/>
      <c r="U287" s="58"/>
      <c r="V287" s="58"/>
      <c r="W287" s="58"/>
      <c r="X287" s="58"/>
    </row>
    <row r="288" spans="17:24" ht="12.95" customHeight="1" x14ac:dyDescent="0.2">
      <c r="Q288" s="58"/>
      <c r="R288" s="58"/>
      <c r="S288" s="58"/>
      <c r="T288" s="58"/>
      <c r="U288" s="58"/>
      <c r="V288" s="58"/>
      <c r="W288" s="58"/>
      <c r="X288" s="58"/>
    </row>
    <row r="289" spans="17:24" ht="12.95" customHeight="1" x14ac:dyDescent="0.2">
      <c r="Q289" s="58"/>
      <c r="R289" s="58"/>
      <c r="S289" s="58"/>
      <c r="T289" s="58"/>
      <c r="U289" s="58"/>
      <c r="V289" s="58"/>
      <c r="W289" s="58"/>
      <c r="X289" s="58"/>
    </row>
    <row r="290" spans="17:24" ht="12.95" customHeight="1" x14ac:dyDescent="0.2">
      <c r="Q290" s="58"/>
      <c r="R290" s="58"/>
      <c r="S290" s="58"/>
      <c r="T290" s="58"/>
      <c r="U290" s="58"/>
      <c r="V290" s="58"/>
      <c r="W290" s="58"/>
      <c r="X290" s="58"/>
    </row>
    <row r="291" spans="17:24" ht="12.95" customHeight="1" x14ac:dyDescent="0.2">
      <c r="Q291" s="58"/>
      <c r="R291" s="58"/>
      <c r="S291" s="58"/>
      <c r="T291" s="58"/>
      <c r="U291" s="58"/>
      <c r="V291" s="58"/>
      <c r="W291" s="58"/>
      <c r="X291" s="58"/>
    </row>
    <row r="292" spans="17:24" ht="12.95" customHeight="1" x14ac:dyDescent="0.2">
      <c r="Q292" s="58"/>
      <c r="R292" s="58"/>
      <c r="S292" s="58"/>
      <c r="T292" s="58"/>
      <c r="U292" s="58"/>
      <c r="V292" s="58"/>
      <c r="W292" s="58"/>
      <c r="X292" s="58"/>
    </row>
    <row r="293" spans="17:24" ht="12.95" customHeight="1" x14ac:dyDescent="0.2">
      <c r="Q293" s="58"/>
      <c r="R293" s="58"/>
      <c r="S293" s="58"/>
      <c r="T293" s="58"/>
      <c r="U293" s="58"/>
      <c r="V293" s="58"/>
      <c r="W293" s="58"/>
      <c r="X293" s="58"/>
    </row>
    <row r="294" spans="17:24" ht="12.95" customHeight="1" x14ac:dyDescent="0.2">
      <c r="Q294" s="58"/>
      <c r="R294" s="58"/>
      <c r="S294" s="58"/>
      <c r="T294" s="58"/>
      <c r="U294" s="58"/>
      <c r="V294" s="58"/>
      <c r="W294" s="58"/>
      <c r="X294" s="58"/>
    </row>
    <row r="295" spans="17:24" ht="12.95" customHeight="1" x14ac:dyDescent="0.2">
      <c r="Q295" s="58"/>
      <c r="R295" s="58"/>
      <c r="S295" s="58"/>
      <c r="T295" s="58"/>
      <c r="U295" s="58"/>
      <c r="V295" s="58"/>
      <c r="W295" s="58"/>
      <c r="X295" s="58"/>
    </row>
    <row r="296" spans="17:24" ht="12.95" customHeight="1" x14ac:dyDescent="0.2">
      <c r="Q296" s="58"/>
      <c r="R296" s="58"/>
      <c r="S296" s="58"/>
      <c r="T296" s="58"/>
      <c r="U296" s="58"/>
      <c r="V296" s="58"/>
      <c r="W296" s="58"/>
      <c r="X296" s="58"/>
    </row>
    <row r="297" spans="17:24" ht="12.95" customHeight="1" x14ac:dyDescent="0.2">
      <c r="Q297" s="58"/>
      <c r="R297" s="58"/>
      <c r="S297" s="58"/>
      <c r="T297" s="58"/>
      <c r="U297" s="58"/>
      <c r="V297" s="58"/>
      <c r="W297" s="58"/>
      <c r="X297" s="58"/>
    </row>
    <row r="298" spans="17:24" ht="12.95" customHeight="1" x14ac:dyDescent="0.2">
      <c r="Q298" s="58"/>
      <c r="R298" s="58"/>
      <c r="S298" s="58"/>
      <c r="T298" s="58"/>
      <c r="U298" s="58"/>
      <c r="V298" s="58"/>
      <c r="W298" s="58"/>
      <c r="X298" s="58"/>
    </row>
    <row r="299" spans="17:24" ht="12.95" customHeight="1" x14ac:dyDescent="0.2">
      <c r="Q299" s="58"/>
      <c r="R299" s="58"/>
      <c r="S299" s="58"/>
      <c r="T299" s="58"/>
      <c r="U299" s="58"/>
      <c r="V299" s="58"/>
      <c r="W299" s="58"/>
      <c r="X299" s="58"/>
    </row>
    <row r="300" spans="17:24" ht="12.95" customHeight="1" x14ac:dyDescent="0.2">
      <c r="Q300" s="58"/>
      <c r="R300" s="58"/>
      <c r="S300" s="58"/>
      <c r="T300" s="58"/>
      <c r="U300" s="58"/>
      <c r="V300" s="58"/>
      <c r="W300" s="58"/>
      <c r="X300" s="58"/>
    </row>
    <row r="301" spans="17:24" ht="12.95" customHeight="1" x14ac:dyDescent="0.2">
      <c r="Q301" s="58"/>
      <c r="R301" s="58"/>
      <c r="S301" s="58"/>
      <c r="T301" s="58"/>
      <c r="U301" s="58"/>
      <c r="V301" s="58"/>
      <c r="W301" s="58"/>
      <c r="X301" s="58"/>
    </row>
    <row r="302" spans="17:24" ht="12.95" customHeight="1" x14ac:dyDescent="0.2">
      <c r="Q302" s="58"/>
      <c r="R302" s="58"/>
      <c r="S302" s="58"/>
      <c r="T302" s="58"/>
      <c r="U302" s="58"/>
      <c r="V302" s="58"/>
      <c r="W302" s="58"/>
      <c r="X302" s="58"/>
    </row>
    <row r="303" spans="17:24" ht="12.95" customHeight="1" x14ac:dyDescent="0.2">
      <c r="Q303" s="58"/>
      <c r="R303" s="58"/>
      <c r="S303" s="58"/>
      <c r="T303" s="58"/>
      <c r="U303" s="58"/>
      <c r="V303" s="58"/>
      <c r="W303" s="58"/>
      <c r="X303" s="58"/>
    </row>
    <row r="304" spans="17:24" ht="12.95" customHeight="1" x14ac:dyDescent="0.2">
      <c r="Q304" s="58"/>
      <c r="R304" s="58"/>
      <c r="S304" s="58"/>
      <c r="T304" s="58"/>
      <c r="U304" s="58"/>
      <c r="V304" s="58"/>
      <c r="W304" s="58"/>
      <c r="X304" s="58"/>
    </row>
    <row r="305" spans="17:24" ht="12.95" customHeight="1" x14ac:dyDescent="0.2">
      <c r="Q305" s="58"/>
      <c r="R305" s="58"/>
      <c r="S305" s="58"/>
      <c r="T305" s="58"/>
      <c r="U305" s="58"/>
      <c r="V305" s="58"/>
      <c r="W305" s="58"/>
      <c r="X305" s="58"/>
    </row>
    <row r="306" spans="17:24" ht="12.95" customHeight="1" x14ac:dyDescent="0.2">
      <c r="Q306" s="58"/>
      <c r="R306" s="58"/>
      <c r="S306" s="58"/>
      <c r="T306" s="58"/>
      <c r="U306" s="58"/>
      <c r="V306" s="58"/>
      <c r="W306" s="58"/>
      <c r="X306" s="58"/>
    </row>
    <row r="307" spans="17:24" ht="12.95" customHeight="1" x14ac:dyDescent="0.2">
      <c r="Q307" s="58"/>
      <c r="R307" s="58"/>
      <c r="S307" s="58"/>
      <c r="T307" s="58"/>
      <c r="U307" s="58"/>
      <c r="V307" s="58"/>
      <c r="W307" s="58"/>
      <c r="X307" s="58"/>
    </row>
    <row r="308" spans="17:24" ht="12.95" customHeight="1" x14ac:dyDescent="0.2">
      <c r="Q308" s="58"/>
      <c r="R308" s="58"/>
      <c r="S308" s="58"/>
      <c r="T308" s="58"/>
      <c r="U308" s="58"/>
      <c r="V308" s="58"/>
      <c r="W308" s="58"/>
      <c r="X308" s="58"/>
    </row>
    <row r="309" spans="17:24" ht="12.95" customHeight="1" x14ac:dyDescent="0.2">
      <c r="Q309" s="58"/>
      <c r="R309" s="58"/>
      <c r="S309" s="58"/>
      <c r="T309" s="58"/>
      <c r="U309" s="58"/>
      <c r="V309" s="58"/>
      <c r="W309" s="58"/>
      <c r="X309" s="58"/>
    </row>
    <row r="310" spans="17:24" ht="12.95" customHeight="1" x14ac:dyDescent="0.2">
      <c r="Q310" s="58"/>
      <c r="R310" s="58"/>
      <c r="S310" s="58"/>
      <c r="T310" s="58"/>
      <c r="U310" s="58"/>
      <c r="V310" s="58"/>
      <c r="W310" s="58"/>
      <c r="X310" s="58"/>
    </row>
    <row r="311" spans="17:24" ht="12.95" customHeight="1" x14ac:dyDescent="0.2">
      <c r="Q311" s="58"/>
      <c r="R311" s="58"/>
      <c r="S311" s="58"/>
      <c r="T311" s="58"/>
      <c r="U311" s="58"/>
      <c r="V311" s="58"/>
      <c r="W311" s="58"/>
      <c r="X311" s="58"/>
    </row>
    <row r="312" spans="17:24" ht="12.95" customHeight="1" x14ac:dyDescent="0.2">
      <c r="Q312" s="58"/>
      <c r="R312" s="58"/>
      <c r="S312" s="58"/>
      <c r="T312" s="58"/>
      <c r="U312" s="58"/>
      <c r="V312" s="58"/>
      <c r="W312" s="58"/>
      <c r="X312" s="58"/>
    </row>
    <row r="313" spans="17:24" ht="12.95" customHeight="1" x14ac:dyDescent="0.2">
      <c r="Q313" s="58"/>
      <c r="R313" s="58"/>
      <c r="S313" s="58"/>
      <c r="T313" s="58"/>
      <c r="U313" s="58"/>
      <c r="V313" s="58"/>
      <c r="W313" s="58"/>
      <c r="X313" s="58"/>
    </row>
    <row r="314" spans="17:24" ht="12.95" customHeight="1" x14ac:dyDescent="0.2">
      <c r="Q314" s="58"/>
      <c r="R314" s="58"/>
      <c r="S314" s="58"/>
      <c r="T314" s="58"/>
      <c r="U314" s="58"/>
      <c r="V314" s="58"/>
      <c r="W314" s="58"/>
      <c r="X314" s="58"/>
    </row>
    <row r="315" spans="17:24" ht="12.95" customHeight="1" x14ac:dyDescent="0.2">
      <c r="Q315" s="58"/>
      <c r="R315" s="58"/>
      <c r="S315" s="58"/>
      <c r="T315" s="58"/>
      <c r="U315" s="58"/>
      <c r="V315" s="58"/>
      <c r="W315" s="58"/>
      <c r="X315" s="58"/>
    </row>
    <row r="316" spans="17:24" ht="12.95" customHeight="1" x14ac:dyDescent="0.2">
      <c r="Q316" s="58"/>
      <c r="R316" s="58"/>
      <c r="S316" s="58"/>
      <c r="T316" s="58"/>
      <c r="U316" s="58"/>
      <c r="V316" s="58"/>
      <c r="W316" s="58"/>
      <c r="X316" s="58"/>
    </row>
    <row r="317" spans="17:24" ht="12.95" customHeight="1" x14ac:dyDescent="0.2">
      <c r="Q317" s="58"/>
      <c r="R317" s="58"/>
      <c r="S317" s="58"/>
      <c r="T317" s="58"/>
      <c r="U317" s="58"/>
      <c r="V317" s="58"/>
      <c r="W317" s="58"/>
      <c r="X317" s="58"/>
    </row>
    <row r="318" spans="17:24" ht="12.95" customHeight="1" x14ac:dyDescent="0.2">
      <c r="Q318" s="58"/>
      <c r="R318" s="58"/>
      <c r="S318" s="58"/>
      <c r="T318" s="58"/>
      <c r="U318" s="58"/>
      <c r="V318" s="58"/>
      <c r="W318" s="58"/>
      <c r="X318" s="58"/>
    </row>
    <row r="319" spans="17:24" ht="12.95" customHeight="1" x14ac:dyDescent="0.2">
      <c r="Q319" s="58"/>
      <c r="R319" s="58"/>
      <c r="S319" s="58"/>
      <c r="T319" s="58"/>
      <c r="U319" s="58"/>
      <c r="V319" s="58"/>
      <c r="W319" s="58"/>
      <c r="X319" s="58"/>
    </row>
    <row r="320" spans="17:24" ht="12.95" customHeight="1" x14ac:dyDescent="0.2">
      <c r="Q320" s="58"/>
      <c r="R320" s="58"/>
      <c r="S320" s="58"/>
      <c r="T320" s="58"/>
      <c r="U320" s="58"/>
      <c r="V320" s="58"/>
      <c r="W320" s="58"/>
      <c r="X320" s="58"/>
    </row>
    <row r="321" spans="17:24" ht="12.95" customHeight="1" x14ac:dyDescent="0.2">
      <c r="Q321" s="58"/>
      <c r="R321" s="58"/>
      <c r="S321" s="58"/>
      <c r="T321" s="58"/>
      <c r="U321" s="58"/>
      <c r="V321" s="58"/>
      <c r="W321" s="58"/>
      <c r="X321" s="58"/>
    </row>
    <row r="322" spans="17:24" ht="12.95" customHeight="1" x14ac:dyDescent="0.2">
      <c r="Q322" s="58"/>
      <c r="R322" s="58"/>
      <c r="S322" s="58"/>
      <c r="T322" s="58"/>
      <c r="U322" s="58"/>
      <c r="V322" s="58"/>
      <c r="W322" s="58"/>
      <c r="X322" s="58"/>
    </row>
    <row r="323" spans="17:24" ht="12.95" customHeight="1" x14ac:dyDescent="0.2">
      <c r="Q323" s="58"/>
      <c r="R323" s="58"/>
      <c r="S323" s="58"/>
      <c r="T323" s="58"/>
      <c r="U323" s="58"/>
      <c r="V323" s="58"/>
      <c r="W323" s="58"/>
      <c r="X323" s="58"/>
    </row>
    <row r="324" spans="17:24" ht="12.95" customHeight="1" x14ac:dyDescent="0.2">
      <c r="Q324" s="58"/>
      <c r="R324" s="58"/>
      <c r="S324" s="58"/>
      <c r="T324" s="58"/>
      <c r="U324" s="58"/>
      <c r="V324" s="58"/>
      <c r="W324" s="58"/>
      <c r="X324" s="58"/>
    </row>
    <row r="325" spans="17:24" ht="12.95" customHeight="1" x14ac:dyDescent="0.2">
      <c r="Q325" s="58"/>
      <c r="R325" s="58"/>
      <c r="S325" s="58"/>
      <c r="T325" s="58"/>
      <c r="U325" s="58"/>
      <c r="V325" s="58"/>
      <c r="W325" s="58"/>
      <c r="X325" s="58"/>
    </row>
    <row r="326" spans="17:24" ht="12.95" customHeight="1" x14ac:dyDescent="0.2">
      <c r="Q326" s="58"/>
      <c r="R326" s="58"/>
      <c r="S326" s="58"/>
      <c r="T326" s="58"/>
      <c r="U326" s="58"/>
      <c r="V326" s="58"/>
      <c r="W326" s="58"/>
      <c r="X326" s="58"/>
    </row>
    <row r="327" spans="17:24" ht="12.95" customHeight="1" x14ac:dyDescent="0.2">
      <c r="Q327" s="58"/>
      <c r="R327" s="58"/>
      <c r="S327" s="58"/>
      <c r="T327" s="58"/>
      <c r="U327" s="58"/>
      <c r="V327" s="58"/>
      <c r="W327" s="58"/>
      <c r="X327" s="58"/>
    </row>
    <row r="328" spans="17:24" ht="12.95" customHeight="1" x14ac:dyDescent="0.2">
      <c r="Q328" s="58"/>
      <c r="R328" s="58"/>
      <c r="S328" s="58"/>
      <c r="T328" s="58"/>
      <c r="U328" s="58"/>
      <c r="V328" s="58"/>
      <c r="W328" s="58"/>
      <c r="X328" s="58"/>
    </row>
    <row r="329" spans="17:24" ht="12.95" customHeight="1" x14ac:dyDescent="0.2">
      <c r="Q329" s="58"/>
      <c r="R329" s="58"/>
      <c r="S329" s="58"/>
      <c r="T329" s="58"/>
      <c r="U329" s="58"/>
      <c r="V329" s="58"/>
      <c r="W329" s="58"/>
      <c r="X329" s="58"/>
    </row>
    <row r="330" spans="17:24" ht="12.95" customHeight="1" x14ac:dyDescent="0.2">
      <c r="Q330" s="58"/>
      <c r="R330" s="58"/>
      <c r="S330" s="58"/>
      <c r="T330" s="58"/>
      <c r="U330" s="58"/>
      <c r="V330" s="58"/>
      <c r="W330" s="58"/>
      <c r="X330" s="58"/>
    </row>
    <row r="331" spans="17:24" ht="12.95" customHeight="1" x14ac:dyDescent="0.2">
      <c r="Q331" s="58"/>
      <c r="R331" s="58"/>
      <c r="S331" s="58"/>
      <c r="T331" s="58"/>
      <c r="U331" s="58"/>
      <c r="V331" s="58"/>
      <c r="W331" s="58"/>
      <c r="X331" s="58"/>
    </row>
    <row r="332" spans="17:24" ht="12.95" customHeight="1" x14ac:dyDescent="0.2">
      <c r="Q332" s="58"/>
      <c r="R332" s="58"/>
      <c r="S332" s="58"/>
      <c r="T332" s="58"/>
      <c r="U332" s="58"/>
      <c r="V332" s="58"/>
      <c r="W332" s="58"/>
      <c r="X332" s="58"/>
    </row>
    <row r="333" spans="17:24" ht="12.95" customHeight="1" x14ac:dyDescent="0.2">
      <c r="Q333" s="58"/>
      <c r="R333" s="58"/>
      <c r="S333" s="58"/>
      <c r="T333" s="58"/>
      <c r="U333" s="58"/>
      <c r="V333" s="58"/>
      <c r="W333" s="58"/>
      <c r="X333" s="58"/>
    </row>
    <row r="334" spans="17:24" ht="12.95" customHeight="1" x14ac:dyDescent="0.2">
      <c r="Q334" s="58"/>
      <c r="R334" s="58"/>
      <c r="S334" s="58"/>
      <c r="T334" s="58"/>
      <c r="U334" s="58"/>
      <c r="V334" s="58"/>
      <c r="W334" s="58"/>
      <c r="X334" s="58"/>
    </row>
    <row r="335" spans="17:24" ht="12.95" customHeight="1" x14ac:dyDescent="0.2">
      <c r="Q335" s="58"/>
      <c r="R335" s="58"/>
      <c r="S335" s="58"/>
      <c r="T335" s="58"/>
      <c r="U335" s="58"/>
      <c r="V335" s="58"/>
      <c r="W335" s="58"/>
      <c r="X335" s="58"/>
    </row>
    <row r="336" spans="17:24" ht="12.95" customHeight="1" x14ac:dyDescent="0.2">
      <c r="Q336" s="58"/>
      <c r="R336" s="58"/>
      <c r="S336" s="58"/>
      <c r="T336" s="58"/>
      <c r="U336" s="58"/>
      <c r="V336" s="58"/>
      <c r="W336" s="58"/>
      <c r="X336" s="58"/>
    </row>
    <row r="337" spans="17:24" ht="12.95" customHeight="1" x14ac:dyDescent="0.2">
      <c r="Q337" s="58"/>
      <c r="R337" s="58"/>
      <c r="S337" s="58"/>
      <c r="T337" s="58"/>
      <c r="U337" s="58"/>
      <c r="V337" s="58"/>
      <c r="W337" s="58"/>
      <c r="X337" s="58"/>
    </row>
    <row r="338" spans="17:24" ht="12.95" customHeight="1" x14ac:dyDescent="0.2">
      <c r="Q338" s="58"/>
      <c r="R338" s="58"/>
      <c r="S338" s="58"/>
      <c r="T338" s="58"/>
      <c r="U338" s="58"/>
      <c r="V338" s="58"/>
      <c r="W338" s="58"/>
      <c r="X338" s="58"/>
    </row>
    <row r="339" spans="17:24" ht="12.95" customHeight="1" x14ac:dyDescent="0.2">
      <c r="Q339" s="58"/>
      <c r="R339" s="58"/>
      <c r="S339" s="58"/>
      <c r="T339" s="58"/>
      <c r="U339" s="58"/>
      <c r="V339" s="58"/>
      <c r="W339" s="58"/>
      <c r="X339" s="58"/>
    </row>
    <row r="340" spans="17:24" ht="12.95" customHeight="1" x14ac:dyDescent="0.2">
      <c r="Q340" s="58"/>
      <c r="R340" s="58"/>
      <c r="S340" s="58"/>
      <c r="T340" s="58"/>
      <c r="U340" s="58"/>
      <c r="V340" s="58"/>
      <c r="W340" s="58"/>
      <c r="X340" s="58"/>
    </row>
    <row r="341" spans="17:24" ht="12.95" customHeight="1" x14ac:dyDescent="0.2">
      <c r="Q341" s="58"/>
      <c r="R341" s="58"/>
      <c r="S341" s="58"/>
      <c r="T341" s="58"/>
      <c r="U341" s="58"/>
      <c r="V341" s="58"/>
      <c r="W341" s="58"/>
      <c r="X341" s="58"/>
    </row>
    <row r="342" spans="17:24" ht="12.95" customHeight="1" x14ac:dyDescent="0.2">
      <c r="Q342" s="58"/>
      <c r="R342" s="58"/>
      <c r="S342" s="58"/>
      <c r="T342" s="58"/>
      <c r="U342" s="58"/>
      <c r="V342" s="58"/>
      <c r="W342" s="58"/>
      <c r="X342" s="58"/>
    </row>
    <row r="343" spans="17:24" ht="12.95" customHeight="1" x14ac:dyDescent="0.2">
      <c r="Q343" s="58"/>
      <c r="R343" s="58"/>
      <c r="S343" s="58"/>
      <c r="T343" s="58"/>
      <c r="U343" s="58"/>
      <c r="V343" s="58"/>
      <c r="W343" s="58"/>
      <c r="X343" s="58"/>
    </row>
    <row r="344" spans="17:24" ht="12.95" customHeight="1" x14ac:dyDescent="0.2">
      <c r="Q344" s="58"/>
      <c r="R344" s="58"/>
      <c r="S344" s="58"/>
      <c r="T344" s="58"/>
      <c r="U344" s="58"/>
      <c r="V344" s="58"/>
      <c r="W344" s="58"/>
      <c r="X344" s="58"/>
    </row>
    <row r="345" spans="17:24" ht="12.95" customHeight="1" x14ac:dyDescent="0.2">
      <c r="Q345" s="58"/>
      <c r="R345" s="58"/>
      <c r="S345" s="58"/>
      <c r="T345" s="58"/>
      <c r="U345" s="58"/>
      <c r="V345" s="58"/>
      <c r="W345" s="58"/>
      <c r="X345" s="58"/>
    </row>
    <row r="346" spans="17:24" ht="12.95" customHeight="1" x14ac:dyDescent="0.2">
      <c r="Q346" s="58"/>
      <c r="R346" s="58"/>
      <c r="S346" s="58"/>
      <c r="T346" s="58"/>
      <c r="U346" s="58"/>
      <c r="V346" s="58"/>
      <c r="W346" s="58"/>
      <c r="X346" s="58"/>
    </row>
    <row r="347" spans="17:24" ht="12.95" customHeight="1" x14ac:dyDescent="0.2">
      <c r="Q347" s="58"/>
      <c r="R347" s="58"/>
      <c r="S347" s="58"/>
      <c r="T347" s="58"/>
      <c r="U347" s="58"/>
      <c r="V347" s="58"/>
      <c r="W347" s="58"/>
      <c r="X347" s="58"/>
    </row>
    <row r="348" spans="17:24" ht="12.95" customHeight="1" x14ac:dyDescent="0.2">
      <c r="Q348" s="58"/>
      <c r="R348" s="58"/>
      <c r="S348" s="58"/>
      <c r="T348" s="58"/>
      <c r="U348" s="58"/>
      <c r="V348" s="58"/>
      <c r="W348" s="58"/>
      <c r="X348" s="58"/>
    </row>
    <row r="349" spans="17:24" ht="12.95" customHeight="1" x14ac:dyDescent="0.2">
      <c r="Q349" s="58"/>
      <c r="R349" s="58"/>
      <c r="S349" s="58"/>
      <c r="T349" s="58"/>
      <c r="U349" s="58"/>
      <c r="V349" s="58"/>
      <c r="W349" s="58"/>
      <c r="X349" s="58"/>
    </row>
    <row r="350" spans="17:24" ht="12.95" customHeight="1" x14ac:dyDescent="0.2">
      <c r="Q350" s="58"/>
      <c r="R350" s="58"/>
      <c r="S350" s="58"/>
      <c r="T350" s="58"/>
      <c r="U350" s="58"/>
      <c r="V350" s="58"/>
      <c r="W350" s="58"/>
      <c r="X350" s="58"/>
    </row>
    <row r="351" spans="17:24" ht="12.95" customHeight="1" x14ac:dyDescent="0.2">
      <c r="Q351" s="58"/>
      <c r="R351" s="58"/>
      <c r="S351" s="58"/>
      <c r="T351" s="58"/>
      <c r="U351" s="58"/>
      <c r="V351" s="58"/>
      <c r="W351" s="58"/>
      <c r="X351" s="58"/>
    </row>
    <row r="352" spans="17:24" ht="12.95" customHeight="1" x14ac:dyDescent="0.2">
      <c r="Q352" s="58"/>
      <c r="R352" s="58"/>
      <c r="S352" s="58"/>
      <c r="T352" s="58"/>
      <c r="U352" s="58"/>
      <c r="V352" s="58"/>
      <c r="W352" s="58"/>
      <c r="X352" s="58"/>
    </row>
    <row r="353" spans="17:24" ht="12.95" customHeight="1" x14ac:dyDescent="0.2">
      <c r="Q353" s="58"/>
      <c r="R353" s="58"/>
      <c r="S353" s="58"/>
      <c r="T353" s="58"/>
      <c r="U353" s="58"/>
      <c r="V353" s="58"/>
      <c r="W353" s="58"/>
      <c r="X353" s="58"/>
    </row>
    <row r="354" spans="17:24" ht="12.95" customHeight="1" x14ac:dyDescent="0.2">
      <c r="Q354" s="58"/>
      <c r="R354" s="58"/>
      <c r="S354" s="58"/>
      <c r="T354" s="58"/>
      <c r="U354" s="58"/>
      <c r="V354" s="58"/>
      <c r="W354" s="58"/>
      <c r="X354" s="58"/>
    </row>
    <row r="355" spans="17:24" ht="12.95" customHeight="1" x14ac:dyDescent="0.2">
      <c r="Q355" s="58"/>
      <c r="R355" s="58"/>
      <c r="S355" s="58"/>
      <c r="T355" s="58"/>
      <c r="U355" s="58"/>
      <c r="V355" s="58"/>
      <c r="W355" s="58"/>
      <c r="X355" s="58"/>
    </row>
    <row r="356" spans="17:24" ht="12.95" customHeight="1" x14ac:dyDescent="0.2">
      <c r="Q356" s="58"/>
      <c r="R356" s="58"/>
      <c r="S356" s="58"/>
      <c r="T356" s="58"/>
      <c r="U356" s="58"/>
      <c r="V356" s="58"/>
      <c r="W356" s="58"/>
      <c r="X356" s="58"/>
    </row>
    <row r="357" spans="17:24" ht="12.95" customHeight="1" x14ac:dyDescent="0.2">
      <c r="Q357" s="58"/>
      <c r="R357" s="58"/>
      <c r="S357" s="58"/>
      <c r="T357" s="58"/>
      <c r="U357" s="58"/>
      <c r="V357" s="58"/>
      <c r="W357" s="58"/>
      <c r="X357" s="58"/>
    </row>
    <row r="358" spans="17:24" ht="12.95" customHeight="1" x14ac:dyDescent="0.2">
      <c r="Q358" s="58"/>
      <c r="R358" s="58"/>
      <c r="S358" s="58"/>
      <c r="T358" s="58"/>
      <c r="U358" s="58"/>
      <c r="V358" s="58"/>
      <c r="W358" s="58"/>
      <c r="X358" s="58"/>
    </row>
    <row r="359" spans="17:24" ht="12.95" customHeight="1" x14ac:dyDescent="0.2">
      <c r="Q359" s="58"/>
      <c r="R359" s="58"/>
      <c r="S359" s="58"/>
      <c r="T359" s="58"/>
      <c r="U359" s="58"/>
      <c r="V359" s="58"/>
      <c r="W359" s="58"/>
      <c r="X359" s="58"/>
    </row>
    <row r="360" spans="17:24" ht="12.95" customHeight="1" x14ac:dyDescent="0.2">
      <c r="Q360" s="58"/>
      <c r="R360" s="58"/>
      <c r="S360" s="58"/>
      <c r="T360" s="58"/>
      <c r="U360" s="58"/>
      <c r="V360" s="58"/>
      <c r="W360" s="58"/>
      <c r="X360" s="58"/>
    </row>
    <row r="361" spans="17:24" ht="12.95" customHeight="1" x14ac:dyDescent="0.2">
      <c r="Q361" s="58"/>
      <c r="R361" s="58"/>
      <c r="S361" s="58"/>
      <c r="T361" s="58"/>
      <c r="U361" s="58"/>
      <c r="V361" s="58"/>
      <c r="W361" s="58"/>
      <c r="X361" s="58"/>
    </row>
    <row r="362" spans="17:24" ht="12.95" customHeight="1" x14ac:dyDescent="0.2">
      <c r="Q362" s="58"/>
      <c r="R362" s="58"/>
      <c r="S362" s="58"/>
      <c r="T362" s="58"/>
      <c r="U362" s="58"/>
      <c r="V362" s="58"/>
      <c r="W362" s="58"/>
      <c r="X362" s="58"/>
    </row>
    <row r="363" spans="17:24" ht="12.95" customHeight="1" x14ac:dyDescent="0.2">
      <c r="Q363" s="58"/>
      <c r="R363" s="58"/>
      <c r="S363" s="58"/>
      <c r="T363" s="58"/>
      <c r="U363" s="58"/>
      <c r="V363" s="58"/>
      <c r="W363" s="58"/>
      <c r="X363" s="58"/>
    </row>
    <row r="364" spans="17:24" ht="12.95" customHeight="1" x14ac:dyDescent="0.2">
      <c r="Q364" s="58"/>
      <c r="R364" s="58"/>
      <c r="S364" s="58"/>
      <c r="T364" s="58"/>
      <c r="U364" s="58"/>
      <c r="V364" s="58"/>
      <c r="W364" s="58"/>
      <c r="X364" s="58"/>
    </row>
    <row r="365" spans="17:24" ht="12.95" customHeight="1" x14ac:dyDescent="0.2">
      <c r="Q365" s="58"/>
      <c r="R365" s="58"/>
      <c r="S365" s="58"/>
      <c r="T365" s="58"/>
      <c r="U365" s="58"/>
      <c r="V365" s="58"/>
      <c r="W365" s="58"/>
      <c r="X365" s="58"/>
    </row>
    <row r="366" spans="17:24" ht="12.95" customHeight="1" x14ac:dyDescent="0.2">
      <c r="Q366" s="58"/>
      <c r="R366" s="58"/>
      <c r="S366" s="58"/>
      <c r="T366" s="58"/>
      <c r="U366" s="58"/>
      <c r="V366" s="58"/>
      <c r="W366" s="58"/>
      <c r="X366" s="58"/>
    </row>
    <row r="367" spans="17:24" ht="12.95" customHeight="1" x14ac:dyDescent="0.2">
      <c r="Q367" s="58"/>
      <c r="R367" s="58"/>
      <c r="S367" s="58"/>
      <c r="T367" s="58"/>
      <c r="U367" s="58"/>
      <c r="V367" s="58"/>
      <c r="W367" s="58"/>
      <c r="X367" s="58"/>
    </row>
    <row r="368" spans="17:24" ht="12.95" customHeight="1" x14ac:dyDescent="0.2">
      <c r="Q368" s="58"/>
      <c r="R368" s="58"/>
      <c r="S368" s="58"/>
      <c r="T368" s="58"/>
      <c r="U368" s="58"/>
      <c r="V368" s="58"/>
      <c r="W368" s="58"/>
      <c r="X368" s="58"/>
    </row>
    <row r="369" spans="17:24" ht="12.95" customHeight="1" x14ac:dyDescent="0.2">
      <c r="Q369" s="58"/>
      <c r="R369" s="58"/>
      <c r="S369" s="58"/>
      <c r="T369" s="58"/>
      <c r="U369" s="58"/>
      <c r="V369" s="58"/>
      <c r="W369" s="58"/>
      <c r="X369" s="58"/>
    </row>
    <row r="370" spans="17:24" ht="12.95" customHeight="1" x14ac:dyDescent="0.2">
      <c r="Q370" s="58"/>
      <c r="R370" s="58"/>
      <c r="S370" s="58"/>
      <c r="T370" s="58"/>
      <c r="U370" s="58"/>
      <c r="V370" s="58"/>
      <c r="W370" s="58"/>
      <c r="X370" s="58"/>
    </row>
    <row r="371" spans="17:24" ht="12.95" customHeight="1" x14ac:dyDescent="0.2">
      <c r="Q371" s="58"/>
      <c r="R371" s="58"/>
      <c r="S371" s="58"/>
      <c r="T371" s="58"/>
      <c r="U371" s="58"/>
      <c r="V371" s="58"/>
      <c r="W371" s="58"/>
      <c r="X371" s="58"/>
    </row>
    <row r="372" spans="17:24" ht="12.95" customHeight="1" x14ac:dyDescent="0.2">
      <c r="Q372" s="58"/>
      <c r="R372" s="58"/>
      <c r="S372" s="58"/>
      <c r="T372" s="58"/>
      <c r="U372" s="58"/>
      <c r="V372" s="58"/>
      <c r="W372" s="58"/>
      <c r="X372" s="58"/>
    </row>
    <row r="373" spans="17:24" ht="12.95" customHeight="1" x14ac:dyDescent="0.2">
      <c r="Q373" s="58"/>
      <c r="R373" s="58"/>
      <c r="S373" s="58"/>
      <c r="T373" s="58"/>
      <c r="U373" s="58"/>
      <c r="V373" s="58"/>
      <c r="W373" s="58"/>
      <c r="X373" s="58"/>
    </row>
    <row r="374" spans="17:24" ht="12.95" customHeight="1" x14ac:dyDescent="0.2">
      <c r="Q374" s="58"/>
      <c r="R374" s="58"/>
      <c r="S374" s="58"/>
      <c r="T374" s="58"/>
      <c r="U374" s="58"/>
      <c r="V374" s="58"/>
      <c r="W374" s="58"/>
      <c r="X374" s="58"/>
    </row>
    <row r="375" spans="17:24" ht="12.95" customHeight="1" x14ac:dyDescent="0.2">
      <c r="Q375" s="58"/>
      <c r="R375" s="58"/>
      <c r="S375" s="58"/>
      <c r="T375" s="58"/>
      <c r="U375" s="58"/>
      <c r="V375" s="58"/>
      <c r="W375" s="58"/>
      <c r="X375" s="58"/>
    </row>
    <row r="376" spans="17:24" ht="12.95" customHeight="1" x14ac:dyDescent="0.2">
      <c r="Q376" s="58"/>
      <c r="R376" s="58"/>
      <c r="S376" s="58"/>
      <c r="T376" s="58"/>
      <c r="U376" s="58"/>
      <c r="V376" s="58"/>
      <c r="W376" s="58"/>
      <c r="X376" s="58"/>
    </row>
    <row r="377" spans="17:24" ht="12.95" customHeight="1" x14ac:dyDescent="0.2">
      <c r="Q377" s="58"/>
      <c r="R377" s="58"/>
      <c r="S377" s="58"/>
      <c r="T377" s="58"/>
      <c r="U377" s="58"/>
      <c r="V377" s="58"/>
      <c r="W377" s="58"/>
      <c r="X377" s="58"/>
    </row>
    <row r="378" spans="17:24" ht="12.95" customHeight="1" x14ac:dyDescent="0.2">
      <c r="Q378" s="58"/>
      <c r="R378" s="58"/>
      <c r="S378" s="58"/>
      <c r="T378" s="58"/>
      <c r="U378" s="58"/>
      <c r="V378" s="58"/>
      <c r="W378" s="58"/>
      <c r="X378" s="58"/>
    </row>
    <row r="379" spans="17:24" ht="12.95" customHeight="1" x14ac:dyDescent="0.2">
      <c r="Q379" s="58"/>
      <c r="R379" s="58"/>
      <c r="S379" s="58"/>
      <c r="T379" s="58"/>
      <c r="U379" s="58"/>
      <c r="V379" s="58"/>
      <c r="W379" s="58"/>
      <c r="X379" s="58"/>
    </row>
    <row r="380" spans="17:24" ht="12.95" customHeight="1" x14ac:dyDescent="0.2">
      <c r="Q380" s="58"/>
      <c r="R380" s="58"/>
      <c r="S380" s="58"/>
      <c r="T380" s="58"/>
      <c r="U380" s="58"/>
      <c r="V380" s="58"/>
      <c r="W380" s="58"/>
      <c r="X380" s="58"/>
    </row>
    <row r="381" spans="17:24" ht="12.95" customHeight="1" x14ac:dyDescent="0.2">
      <c r="Q381" s="58"/>
      <c r="R381" s="58"/>
      <c r="S381" s="58"/>
      <c r="T381" s="58"/>
      <c r="U381" s="58"/>
      <c r="V381" s="58"/>
      <c r="W381" s="58"/>
      <c r="X381" s="58"/>
    </row>
    <row r="382" spans="17:24" ht="12.95" customHeight="1" x14ac:dyDescent="0.2">
      <c r="Q382" s="58"/>
      <c r="R382" s="58"/>
      <c r="S382" s="58"/>
      <c r="T382" s="58"/>
      <c r="U382" s="58"/>
      <c r="V382" s="58"/>
      <c r="W382" s="58"/>
      <c r="X382" s="58"/>
    </row>
    <row r="383" spans="17:24" ht="12.95" customHeight="1" x14ac:dyDescent="0.2">
      <c r="Q383" s="58"/>
      <c r="R383" s="58"/>
      <c r="S383" s="58"/>
      <c r="T383" s="58"/>
      <c r="U383" s="58"/>
      <c r="V383" s="58"/>
      <c r="W383" s="58"/>
      <c r="X383" s="58"/>
    </row>
    <row r="384" spans="17:24" ht="12.95" customHeight="1" x14ac:dyDescent="0.2">
      <c r="Q384" s="58"/>
      <c r="R384" s="58"/>
      <c r="S384" s="58"/>
      <c r="T384" s="58"/>
      <c r="U384" s="58"/>
      <c r="V384" s="58"/>
      <c r="W384" s="58"/>
      <c r="X384" s="58"/>
    </row>
    <row r="385" spans="17:24" ht="12.95" customHeight="1" x14ac:dyDescent="0.2">
      <c r="Q385" s="58"/>
      <c r="R385" s="58"/>
      <c r="S385" s="58"/>
      <c r="T385" s="58"/>
      <c r="U385" s="58"/>
      <c r="V385" s="58"/>
      <c r="W385" s="58"/>
      <c r="X385" s="58"/>
    </row>
    <row r="386" spans="17:24" ht="12.95" customHeight="1" x14ac:dyDescent="0.2">
      <c r="Q386" s="58"/>
      <c r="R386" s="58"/>
      <c r="S386" s="58"/>
      <c r="T386" s="58"/>
      <c r="U386" s="58"/>
      <c r="V386" s="58"/>
      <c r="W386" s="58"/>
      <c r="X386" s="58"/>
    </row>
    <row r="387" spans="17:24" ht="12.95" customHeight="1" x14ac:dyDescent="0.2">
      <c r="Q387" s="58"/>
      <c r="R387" s="58"/>
      <c r="S387" s="58"/>
      <c r="T387" s="58"/>
      <c r="U387" s="58"/>
      <c r="V387" s="58"/>
      <c r="W387" s="58"/>
      <c r="X387" s="58"/>
    </row>
    <row r="388" spans="17:24" ht="12.95" customHeight="1" x14ac:dyDescent="0.2">
      <c r="Q388" s="58"/>
      <c r="R388" s="58"/>
      <c r="S388" s="58"/>
      <c r="T388" s="58"/>
      <c r="U388" s="58"/>
      <c r="V388" s="58"/>
      <c r="W388" s="58"/>
      <c r="X388" s="58"/>
    </row>
    <row r="389" spans="17:24" ht="12.95" customHeight="1" x14ac:dyDescent="0.2">
      <c r="Q389" s="58"/>
      <c r="R389" s="58"/>
      <c r="S389" s="58"/>
      <c r="T389" s="58"/>
      <c r="U389" s="58"/>
      <c r="V389" s="58"/>
      <c r="W389" s="58"/>
      <c r="X389" s="58"/>
    </row>
    <row r="390" spans="17:24" ht="12.95" customHeight="1" x14ac:dyDescent="0.2">
      <c r="Q390" s="58"/>
      <c r="R390" s="58"/>
      <c r="S390" s="58"/>
      <c r="T390" s="58"/>
      <c r="U390" s="58"/>
      <c r="V390" s="58"/>
      <c r="W390" s="58"/>
      <c r="X390" s="58"/>
    </row>
    <row r="391" spans="17:24" ht="12.95" customHeight="1" x14ac:dyDescent="0.2">
      <c r="Q391" s="58"/>
      <c r="R391" s="58"/>
      <c r="S391" s="58"/>
      <c r="T391" s="58"/>
      <c r="U391" s="58"/>
      <c r="V391" s="58"/>
      <c r="W391" s="58"/>
      <c r="X391" s="58"/>
    </row>
    <row r="392" spans="17:24" ht="12.95" customHeight="1" x14ac:dyDescent="0.2">
      <c r="Q392" s="58"/>
      <c r="R392" s="58"/>
      <c r="S392" s="58"/>
      <c r="T392" s="58"/>
      <c r="U392" s="58"/>
      <c r="V392" s="58"/>
      <c r="W392" s="58"/>
      <c r="X392" s="58"/>
    </row>
    <row r="393" spans="17:24" ht="12.95" customHeight="1" x14ac:dyDescent="0.2">
      <c r="Q393" s="58"/>
      <c r="R393" s="58"/>
      <c r="S393" s="58"/>
      <c r="T393" s="58"/>
      <c r="U393" s="58"/>
      <c r="V393" s="58"/>
      <c r="W393" s="58"/>
      <c r="X393" s="58"/>
    </row>
    <row r="394" spans="17:24" ht="12.95" customHeight="1" x14ac:dyDescent="0.2">
      <c r="Q394" s="58"/>
      <c r="R394" s="58"/>
      <c r="S394" s="58"/>
      <c r="T394" s="58"/>
      <c r="U394" s="58"/>
      <c r="V394" s="58"/>
      <c r="W394" s="58"/>
      <c r="X394" s="58"/>
    </row>
    <row r="395" spans="17:24" ht="12.95" customHeight="1" x14ac:dyDescent="0.2">
      <c r="Q395" s="58"/>
      <c r="R395" s="58"/>
      <c r="S395" s="58"/>
      <c r="T395" s="58"/>
      <c r="U395" s="58"/>
      <c r="V395" s="58"/>
      <c r="W395" s="58"/>
      <c r="X395" s="58"/>
    </row>
    <row r="396" spans="17:24" ht="12.95" customHeight="1" x14ac:dyDescent="0.2">
      <c r="Q396" s="58"/>
      <c r="R396" s="58"/>
      <c r="S396" s="58"/>
      <c r="T396" s="58"/>
      <c r="U396" s="58"/>
      <c r="V396" s="58"/>
      <c r="W396" s="58"/>
      <c r="X396" s="58"/>
    </row>
    <row r="397" spans="17:24" ht="12.95" customHeight="1" x14ac:dyDescent="0.2">
      <c r="Q397" s="58"/>
      <c r="R397" s="58"/>
      <c r="S397" s="58"/>
      <c r="T397" s="58"/>
      <c r="U397" s="58"/>
      <c r="V397" s="58"/>
      <c r="W397" s="58"/>
      <c r="X397" s="58"/>
    </row>
    <row r="398" spans="17:24" ht="12.95" customHeight="1" x14ac:dyDescent="0.2">
      <c r="Q398" s="58"/>
      <c r="R398" s="58"/>
      <c r="S398" s="58"/>
      <c r="T398" s="58"/>
      <c r="U398" s="58"/>
      <c r="V398" s="58"/>
      <c r="W398" s="58"/>
      <c r="X398" s="58"/>
    </row>
    <row r="399" spans="17:24" ht="12.95" customHeight="1" x14ac:dyDescent="0.2">
      <c r="Q399" s="58"/>
      <c r="R399" s="58"/>
      <c r="S399" s="58"/>
      <c r="T399" s="58"/>
      <c r="U399" s="58"/>
      <c r="V399" s="58"/>
      <c r="W399" s="58"/>
      <c r="X399" s="58"/>
    </row>
    <row r="400" spans="17:24" ht="12.95" customHeight="1" x14ac:dyDescent="0.2">
      <c r="Q400" s="58"/>
      <c r="R400" s="58"/>
      <c r="S400" s="58"/>
      <c r="T400" s="58"/>
      <c r="U400" s="58"/>
      <c r="V400" s="58"/>
      <c r="W400" s="58"/>
      <c r="X400" s="58"/>
    </row>
    <row r="401" spans="17:24" ht="12.95" customHeight="1" x14ac:dyDescent="0.2">
      <c r="Q401" s="58"/>
      <c r="R401" s="58"/>
      <c r="S401" s="58"/>
      <c r="T401" s="58"/>
      <c r="U401" s="58"/>
      <c r="V401" s="58"/>
      <c r="W401" s="58"/>
      <c r="X401" s="58"/>
    </row>
    <row r="402" spans="17:24" ht="12.95" customHeight="1" x14ac:dyDescent="0.2">
      <c r="Q402" s="58"/>
      <c r="R402" s="58"/>
      <c r="S402" s="58"/>
      <c r="T402" s="58"/>
      <c r="U402" s="58"/>
      <c r="V402" s="58"/>
      <c r="W402" s="58"/>
      <c r="X402" s="58"/>
    </row>
    <row r="403" spans="17:24" ht="12.95" customHeight="1" x14ac:dyDescent="0.2">
      <c r="Q403" s="58"/>
      <c r="R403" s="58"/>
      <c r="S403" s="58"/>
      <c r="T403" s="58"/>
      <c r="U403" s="58"/>
      <c r="V403" s="58"/>
      <c r="W403" s="58"/>
      <c r="X403" s="58"/>
    </row>
    <row r="404" spans="17:24" ht="12.95" customHeight="1" x14ac:dyDescent="0.2">
      <c r="Q404" s="58"/>
      <c r="R404" s="58"/>
      <c r="S404" s="58"/>
      <c r="T404" s="58"/>
      <c r="U404" s="58"/>
      <c r="V404" s="58"/>
      <c r="W404" s="58"/>
      <c r="X404" s="58"/>
    </row>
    <row r="405" spans="17:24" ht="12.95" customHeight="1" x14ac:dyDescent="0.2">
      <c r="Q405" s="58"/>
      <c r="R405" s="58"/>
      <c r="S405" s="58"/>
      <c r="T405" s="58"/>
      <c r="U405" s="58"/>
      <c r="V405" s="58"/>
      <c r="W405" s="58"/>
      <c r="X405" s="58"/>
    </row>
    <row r="406" spans="17:24" ht="12.95" customHeight="1" x14ac:dyDescent="0.2">
      <c r="Q406" s="58"/>
      <c r="R406" s="58"/>
      <c r="S406" s="58"/>
      <c r="T406" s="58"/>
      <c r="U406" s="58"/>
      <c r="V406" s="58"/>
      <c r="W406" s="58"/>
      <c r="X406" s="58"/>
    </row>
    <row r="407" spans="17:24" ht="12.95" customHeight="1" x14ac:dyDescent="0.2">
      <c r="Q407" s="58"/>
      <c r="R407" s="58"/>
      <c r="S407" s="58"/>
      <c r="T407" s="58"/>
      <c r="U407" s="58"/>
      <c r="V407" s="58"/>
      <c r="W407" s="58"/>
      <c r="X407" s="58"/>
    </row>
    <row r="408" spans="17:24" ht="12.95" customHeight="1" x14ac:dyDescent="0.2">
      <c r="Q408" s="58"/>
      <c r="R408" s="58"/>
      <c r="S408" s="58"/>
      <c r="T408" s="58"/>
      <c r="U408" s="58"/>
      <c r="V408" s="58"/>
      <c r="W408" s="58"/>
      <c r="X408" s="58"/>
    </row>
    <row r="409" spans="17:24" ht="12.95" customHeight="1" x14ac:dyDescent="0.2">
      <c r="Q409" s="58"/>
      <c r="R409" s="58"/>
      <c r="S409" s="58"/>
      <c r="T409" s="58"/>
      <c r="U409" s="58"/>
      <c r="V409" s="58"/>
      <c r="W409" s="58"/>
      <c r="X409" s="58"/>
    </row>
    <row r="410" spans="17:24" ht="12.95" customHeight="1" x14ac:dyDescent="0.2">
      <c r="Q410" s="58"/>
      <c r="R410" s="58"/>
      <c r="S410" s="58"/>
      <c r="T410" s="58"/>
      <c r="U410" s="58"/>
      <c r="V410" s="58"/>
      <c r="W410" s="58"/>
      <c r="X410" s="58"/>
    </row>
    <row r="411" spans="17:24" ht="12.95" customHeight="1" x14ac:dyDescent="0.2">
      <c r="Q411" s="58"/>
      <c r="R411" s="58"/>
      <c r="S411" s="58"/>
      <c r="T411" s="58"/>
      <c r="U411" s="58"/>
      <c r="V411" s="58"/>
      <c r="W411" s="58"/>
      <c r="X411" s="58"/>
    </row>
    <row r="412" spans="17:24" ht="12.95" customHeight="1" x14ac:dyDescent="0.2">
      <c r="Q412" s="58"/>
      <c r="R412" s="58"/>
      <c r="S412" s="58"/>
      <c r="T412" s="58"/>
      <c r="U412" s="58"/>
      <c r="V412" s="58"/>
      <c r="W412" s="58"/>
      <c r="X412" s="58"/>
    </row>
    <row r="413" spans="17:24" ht="12.95" customHeight="1" x14ac:dyDescent="0.2">
      <c r="Q413" s="58"/>
      <c r="R413" s="58"/>
      <c r="S413" s="58"/>
      <c r="T413" s="58"/>
      <c r="U413" s="58"/>
      <c r="V413" s="58"/>
      <c r="W413" s="58"/>
      <c r="X413" s="58"/>
    </row>
    <row r="414" spans="17:24" ht="12.95" customHeight="1" x14ac:dyDescent="0.2">
      <c r="Q414" s="58"/>
      <c r="R414" s="58"/>
      <c r="S414" s="58"/>
      <c r="T414" s="58"/>
      <c r="U414" s="58"/>
      <c r="V414" s="58"/>
      <c r="W414" s="58"/>
      <c r="X414" s="58"/>
    </row>
    <row r="415" spans="17:24" ht="12.95" customHeight="1" x14ac:dyDescent="0.2">
      <c r="Q415" s="58"/>
      <c r="R415" s="58"/>
      <c r="S415" s="58"/>
      <c r="T415" s="58"/>
      <c r="U415" s="58"/>
      <c r="V415" s="58"/>
      <c r="W415" s="58"/>
      <c r="X415" s="58"/>
    </row>
    <row r="416" spans="17:24" ht="12.95" customHeight="1" x14ac:dyDescent="0.2">
      <c r="Q416" s="58"/>
      <c r="R416" s="58"/>
      <c r="S416" s="58"/>
      <c r="T416" s="58"/>
      <c r="U416" s="58"/>
      <c r="V416" s="58"/>
      <c r="W416" s="58"/>
      <c r="X416" s="58"/>
    </row>
    <row r="417" spans="17:24" ht="12.95" customHeight="1" x14ac:dyDescent="0.2">
      <c r="Q417" s="58"/>
      <c r="R417" s="58"/>
      <c r="S417" s="58"/>
      <c r="T417" s="58"/>
      <c r="U417" s="58"/>
      <c r="V417" s="58"/>
      <c r="W417" s="58"/>
      <c r="X417" s="58"/>
    </row>
    <row r="418" spans="17:24" ht="12.95" customHeight="1" x14ac:dyDescent="0.2">
      <c r="Q418" s="58"/>
      <c r="R418" s="58"/>
      <c r="S418" s="58"/>
      <c r="T418" s="58"/>
      <c r="U418" s="58"/>
      <c r="V418" s="58"/>
      <c r="W418" s="58"/>
      <c r="X418" s="58"/>
    </row>
    <row r="419" spans="17:24" ht="12.95" customHeight="1" x14ac:dyDescent="0.2">
      <c r="Q419" s="58"/>
      <c r="R419" s="58"/>
      <c r="S419" s="58"/>
      <c r="T419" s="58"/>
      <c r="U419" s="58"/>
      <c r="V419" s="58"/>
      <c r="W419" s="58"/>
      <c r="X419" s="58"/>
    </row>
    <row r="420" spans="17:24" ht="12.95" customHeight="1" x14ac:dyDescent="0.2">
      <c r="Q420" s="58"/>
      <c r="R420" s="58"/>
      <c r="S420" s="58"/>
      <c r="T420" s="58"/>
      <c r="U420" s="58"/>
      <c r="V420" s="58"/>
      <c r="W420" s="58"/>
      <c r="X420" s="58"/>
    </row>
    <row r="421" spans="17:24" ht="12.95" customHeight="1" x14ac:dyDescent="0.2">
      <c r="Q421" s="58"/>
      <c r="R421" s="58"/>
      <c r="S421" s="58"/>
      <c r="T421" s="58"/>
      <c r="U421" s="58"/>
      <c r="V421" s="58"/>
      <c r="W421" s="58"/>
      <c r="X421" s="58"/>
    </row>
    <row r="422" spans="17:24" ht="12.95" customHeight="1" x14ac:dyDescent="0.2">
      <c r="Q422" s="58"/>
      <c r="R422" s="58"/>
      <c r="S422" s="58"/>
      <c r="T422" s="58"/>
      <c r="U422" s="58"/>
      <c r="V422" s="58"/>
      <c r="W422" s="58"/>
      <c r="X422" s="58"/>
    </row>
    <row r="423" spans="17:24" ht="12.95" customHeight="1" x14ac:dyDescent="0.2">
      <c r="Q423" s="58"/>
      <c r="R423" s="58"/>
      <c r="S423" s="58"/>
      <c r="T423" s="58"/>
      <c r="U423" s="58"/>
      <c r="V423" s="58"/>
      <c r="W423" s="58"/>
      <c r="X423" s="58"/>
    </row>
    <row r="424" spans="17:24" ht="12.95" customHeight="1" x14ac:dyDescent="0.2">
      <c r="Q424" s="58"/>
      <c r="R424" s="58"/>
      <c r="S424" s="58"/>
      <c r="T424" s="58"/>
      <c r="U424" s="58"/>
      <c r="V424" s="58"/>
      <c r="W424" s="58"/>
      <c r="X424" s="58"/>
    </row>
    <row r="425" spans="17:24" ht="12.95" customHeight="1" x14ac:dyDescent="0.2">
      <c r="Q425" s="58"/>
      <c r="R425" s="58"/>
      <c r="S425" s="58"/>
      <c r="T425" s="58"/>
      <c r="U425" s="58"/>
      <c r="V425" s="58"/>
      <c r="W425" s="58"/>
      <c r="X425" s="58"/>
    </row>
    <row r="426" spans="17:24" ht="12.95" customHeight="1" x14ac:dyDescent="0.2">
      <c r="Q426" s="58"/>
      <c r="R426" s="58"/>
      <c r="S426" s="58"/>
      <c r="T426" s="58"/>
      <c r="U426" s="58"/>
      <c r="V426" s="58"/>
      <c r="W426" s="58"/>
      <c r="X426" s="58"/>
    </row>
    <row r="427" spans="17:24" ht="12.95" customHeight="1" x14ac:dyDescent="0.2">
      <c r="Q427" s="58"/>
      <c r="R427" s="58"/>
      <c r="S427" s="58"/>
      <c r="T427" s="58"/>
      <c r="U427" s="58"/>
      <c r="V427" s="58"/>
      <c r="W427" s="58"/>
      <c r="X427" s="58"/>
    </row>
    <row r="428" spans="17:24" ht="12.95" customHeight="1" x14ac:dyDescent="0.2">
      <c r="Q428" s="58"/>
      <c r="R428" s="58"/>
      <c r="S428" s="58"/>
      <c r="T428" s="58"/>
      <c r="U428" s="58"/>
      <c r="V428" s="58"/>
      <c r="W428" s="58"/>
      <c r="X428" s="58"/>
    </row>
    <row r="429" spans="17:24" ht="12.95" customHeight="1" x14ac:dyDescent="0.2">
      <c r="Q429" s="58"/>
      <c r="R429" s="58"/>
      <c r="S429" s="58"/>
      <c r="T429" s="58"/>
      <c r="U429" s="58"/>
      <c r="V429" s="58"/>
      <c r="W429" s="58"/>
      <c r="X429" s="58"/>
    </row>
    <row r="430" spans="17:24" ht="12.95" customHeight="1" x14ac:dyDescent="0.2">
      <c r="Q430" s="58"/>
      <c r="R430" s="58"/>
      <c r="S430" s="58"/>
      <c r="T430" s="58"/>
      <c r="U430" s="58"/>
      <c r="V430" s="58"/>
      <c r="W430" s="58"/>
      <c r="X430" s="58"/>
    </row>
    <row r="431" spans="17:24" ht="12.95" customHeight="1" x14ac:dyDescent="0.2">
      <c r="Q431" s="58"/>
      <c r="R431" s="58"/>
      <c r="S431" s="58"/>
      <c r="T431" s="58"/>
      <c r="U431" s="58"/>
      <c r="V431" s="58"/>
      <c r="W431" s="58"/>
      <c r="X431" s="58"/>
    </row>
    <row r="432" spans="17:24" ht="12.95" customHeight="1" x14ac:dyDescent="0.2">
      <c r="Q432" s="58"/>
      <c r="R432" s="58"/>
      <c r="S432" s="58"/>
      <c r="T432" s="58"/>
      <c r="U432" s="58"/>
      <c r="V432" s="58"/>
      <c r="W432" s="58"/>
      <c r="X432" s="58"/>
    </row>
    <row r="433" spans="17:24" ht="12.95" customHeight="1" x14ac:dyDescent="0.2">
      <c r="Q433" s="58"/>
      <c r="R433" s="58"/>
      <c r="S433" s="58"/>
      <c r="T433" s="58"/>
      <c r="U433" s="58"/>
      <c r="V433" s="58"/>
      <c r="W433" s="58"/>
      <c r="X433" s="58"/>
    </row>
    <row r="434" spans="17:24" ht="12.95" customHeight="1" x14ac:dyDescent="0.2">
      <c r="Q434" s="58"/>
      <c r="R434" s="58"/>
      <c r="S434" s="58"/>
      <c r="T434" s="58"/>
      <c r="U434" s="58"/>
      <c r="V434" s="58"/>
      <c r="W434" s="58"/>
      <c r="X434" s="58"/>
    </row>
    <row r="435" spans="17:24" ht="12.95" customHeight="1" x14ac:dyDescent="0.2">
      <c r="Q435" s="58"/>
      <c r="R435" s="58"/>
      <c r="S435" s="58"/>
      <c r="T435" s="58"/>
      <c r="U435" s="58"/>
      <c r="V435" s="58"/>
      <c r="W435" s="58"/>
      <c r="X435" s="58"/>
    </row>
    <row r="436" spans="17:24" ht="12.95" customHeight="1" x14ac:dyDescent="0.2">
      <c r="Q436" s="58"/>
      <c r="R436" s="58"/>
      <c r="S436" s="58"/>
      <c r="T436" s="58"/>
      <c r="U436" s="58"/>
      <c r="V436" s="58"/>
      <c r="W436" s="58"/>
      <c r="X436" s="58"/>
    </row>
    <row r="437" spans="17:24" ht="12.95" customHeight="1" x14ac:dyDescent="0.2">
      <c r="Q437" s="58"/>
      <c r="R437" s="58"/>
      <c r="S437" s="58"/>
      <c r="T437" s="58"/>
      <c r="U437" s="58"/>
      <c r="V437" s="58"/>
      <c r="W437" s="58"/>
      <c r="X437" s="58"/>
    </row>
    <row r="438" spans="17:24" ht="12.95" customHeight="1" x14ac:dyDescent="0.2">
      <c r="Q438" s="58"/>
      <c r="R438" s="58"/>
      <c r="S438" s="58"/>
      <c r="T438" s="58"/>
      <c r="U438" s="58"/>
      <c r="V438" s="58"/>
      <c r="W438" s="58"/>
      <c r="X438" s="58"/>
    </row>
    <row r="439" spans="17:24" ht="12.95" customHeight="1" x14ac:dyDescent="0.2">
      <c r="Q439" s="58"/>
      <c r="R439" s="58"/>
      <c r="S439" s="58"/>
      <c r="T439" s="58"/>
      <c r="U439" s="58"/>
      <c r="V439" s="58"/>
      <c r="W439" s="58"/>
      <c r="X439" s="58"/>
    </row>
    <row r="440" spans="17:24" ht="12.95" customHeight="1" x14ac:dyDescent="0.2">
      <c r="Q440" s="58"/>
      <c r="R440" s="58"/>
      <c r="S440" s="58"/>
      <c r="T440" s="58"/>
      <c r="U440" s="58"/>
      <c r="V440" s="58"/>
      <c r="W440" s="58"/>
      <c r="X440" s="58"/>
    </row>
    <row r="441" spans="17:24" ht="12.95" customHeight="1" x14ac:dyDescent="0.2">
      <c r="Q441" s="58"/>
      <c r="R441" s="58"/>
      <c r="S441" s="58"/>
      <c r="T441" s="58"/>
      <c r="U441" s="58"/>
      <c r="V441" s="58"/>
      <c r="W441" s="58"/>
      <c r="X441" s="58"/>
    </row>
    <row r="442" spans="17:24" ht="12.95" customHeight="1" x14ac:dyDescent="0.2">
      <c r="Q442" s="58"/>
      <c r="R442" s="58"/>
      <c r="S442" s="58"/>
      <c r="T442" s="58"/>
      <c r="U442" s="58"/>
      <c r="V442" s="58"/>
      <c r="W442" s="58"/>
      <c r="X442" s="58"/>
    </row>
    <row r="443" spans="17:24" ht="12.95" customHeight="1" x14ac:dyDescent="0.2">
      <c r="Q443" s="58"/>
      <c r="R443" s="58"/>
      <c r="S443" s="58"/>
      <c r="T443" s="58"/>
      <c r="U443" s="58"/>
      <c r="V443" s="58"/>
      <c r="W443" s="58"/>
      <c r="X443" s="58"/>
    </row>
    <row r="444" spans="17:24" ht="12.95" customHeight="1" x14ac:dyDescent="0.2">
      <c r="Q444" s="58"/>
      <c r="R444" s="58"/>
      <c r="S444" s="58"/>
      <c r="T444" s="58"/>
      <c r="U444" s="58"/>
      <c r="V444" s="58"/>
      <c r="W444" s="58"/>
      <c r="X444" s="58"/>
    </row>
    <row r="445" spans="17:24" ht="12.95" customHeight="1" x14ac:dyDescent="0.2">
      <c r="Q445" s="58"/>
      <c r="R445" s="58"/>
      <c r="S445" s="58"/>
      <c r="T445" s="58"/>
      <c r="U445" s="58"/>
      <c r="V445" s="58"/>
      <c r="W445" s="58"/>
      <c r="X445" s="58"/>
    </row>
    <row r="446" spans="17:24" ht="12.95" customHeight="1" x14ac:dyDescent="0.2">
      <c r="Q446" s="58"/>
      <c r="R446" s="58"/>
      <c r="S446" s="58"/>
      <c r="T446" s="58"/>
      <c r="U446" s="58"/>
      <c r="V446" s="58"/>
      <c r="W446" s="58"/>
      <c r="X446" s="58"/>
    </row>
    <row r="447" spans="17:24" ht="12.95" customHeight="1" x14ac:dyDescent="0.2">
      <c r="Q447" s="58"/>
      <c r="R447" s="58"/>
      <c r="S447" s="58"/>
      <c r="T447" s="58"/>
      <c r="U447" s="58"/>
      <c r="V447" s="58"/>
      <c r="W447" s="58"/>
      <c r="X447" s="58"/>
    </row>
    <row r="448" spans="17:24" ht="12.95" customHeight="1" x14ac:dyDescent="0.2">
      <c r="Q448" s="58"/>
      <c r="R448" s="58"/>
      <c r="S448" s="58"/>
      <c r="T448" s="58"/>
      <c r="U448" s="58"/>
      <c r="V448" s="58"/>
      <c r="W448" s="58"/>
      <c r="X448" s="58"/>
    </row>
    <row r="449" spans="17:24" ht="12.95" customHeight="1" x14ac:dyDescent="0.2">
      <c r="Q449" s="58"/>
      <c r="R449" s="58"/>
      <c r="S449" s="58"/>
      <c r="T449" s="58"/>
      <c r="U449" s="58"/>
      <c r="V449" s="58"/>
      <c r="W449" s="58"/>
      <c r="X449" s="58"/>
    </row>
    <row r="450" spans="17:24" ht="12.95" customHeight="1" x14ac:dyDescent="0.2">
      <c r="Q450" s="58"/>
      <c r="R450" s="58"/>
      <c r="S450" s="58"/>
      <c r="T450" s="58"/>
      <c r="U450" s="58"/>
      <c r="V450" s="58"/>
      <c r="W450" s="58"/>
      <c r="X450" s="58"/>
    </row>
    <row r="451" spans="17:24" ht="12.95" customHeight="1" x14ac:dyDescent="0.2">
      <c r="Q451" s="58"/>
      <c r="R451" s="58"/>
      <c r="S451" s="58"/>
      <c r="T451" s="58"/>
      <c r="U451" s="58"/>
      <c r="V451" s="58"/>
      <c r="W451" s="58"/>
      <c r="X451" s="58"/>
    </row>
    <row r="452" spans="17:24" ht="12.95" customHeight="1" x14ac:dyDescent="0.2">
      <c r="Q452" s="58"/>
      <c r="R452" s="58"/>
      <c r="S452" s="58"/>
      <c r="T452" s="58"/>
      <c r="U452" s="58"/>
      <c r="V452" s="58"/>
      <c r="W452" s="58"/>
      <c r="X452" s="58"/>
    </row>
    <row r="453" spans="17:24" ht="12.95" customHeight="1" x14ac:dyDescent="0.2">
      <c r="Q453" s="58"/>
      <c r="R453" s="58"/>
      <c r="S453" s="58"/>
      <c r="T453" s="58"/>
      <c r="U453" s="58"/>
      <c r="V453" s="58"/>
      <c r="W453" s="58"/>
      <c r="X453" s="58"/>
    </row>
    <row r="454" spans="17:24" ht="12.95" customHeight="1" x14ac:dyDescent="0.2">
      <c r="Q454" s="58"/>
      <c r="R454" s="58"/>
      <c r="S454" s="58"/>
      <c r="T454" s="58"/>
      <c r="U454" s="58"/>
      <c r="V454" s="58"/>
      <c r="W454" s="58"/>
      <c r="X454" s="58"/>
    </row>
    <row r="455" spans="17:24" ht="12.95" customHeight="1" x14ac:dyDescent="0.2">
      <c r="Q455" s="58"/>
      <c r="R455" s="58"/>
      <c r="S455" s="58"/>
      <c r="T455" s="58"/>
      <c r="U455" s="58"/>
      <c r="V455" s="58"/>
      <c r="W455" s="58"/>
      <c r="X455" s="58"/>
    </row>
    <row r="456" spans="17:24" ht="12.95" customHeight="1" x14ac:dyDescent="0.2">
      <c r="Q456" s="58"/>
      <c r="R456" s="58"/>
      <c r="S456" s="58"/>
      <c r="T456" s="58"/>
      <c r="U456" s="58"/>
      <c r="V456" s="58"/>
      <c r="W456" s="58"/>
      <c r="X456" s="58"/>
    </row>
    <row r="457" spans="17:24" ht="12.95" customHeight="1" x14ac:dyDescent="0.2">
      <c r="Q457" s="58"/>
      <c r="R457" s="58"/>
      <c r="S457" s="58"/>
      <c r="T457" s="58"/>
      <c r="U457" s="58"/>
      <c r="V457" s="58"/>
      <c r="W457" s="58"/>
      <c r="X457" s="58"/>
    </row>
    <row r="458" spans="17:24" ht="12.95" customHeight="1" x14ac:dyDescent="0.2">
      <c r="Q458" s="58"/>
      <c r="R458" s="58"/>
      <c r="S458" s="58"/>
      <c r="T458" s="58"/>
      <c r="U458" s="58"/>
      <c r="V458" s="58"/>
      <c r="W458" s="58"/>
      <c r="X458" s="58"/>
    </row>
    <row r="459" spans="17:24" ht="12.95" customHeight="1" x14ac:dyDescent="0.2">
      <c r="Q459" s="58"/>
      <c r="R459" s="58"/>
      <c r="S459" s="58"/>
      <c r="T459" s="58"/>
      <c r="U459" s="58"/>
      <c r="V459" s="58"/>
      <c r="W459" s="58"/>
      <c r="X459" s="58"/>
    </row>
    <row r="460" spans="17:24" ht="12.95" customHeight="1" x14ac:dyDescent="0.2">
      <c r="Q460" s="58"/>
      <c r="R460" s="58"/>
      <c r="S460" s="58"/>
      <c r="T460" s="58"/>
      <c r="U460" s="58"/>
      <c r="V460" s="58"/>
      <c r="W460" s="58"/>
      <c r="X460" s="58"/>
    </row>
    <row r="461" spans="17:24" ht="12.95" customHeight="1" x14ac:dyDescent="0.2">
      <c r="Q461" s="58"/>
      <c r="R461" s="58"/>
      <c r="S461" s="58"/>
      <c r="T461" s="58"/>
      <c r="U461" s="58"/>
      <c r="V461" s="58"/>
      <c r="W461" s="58"/>
      <c r="X461" s="58"/>
    </row>
    <row r="462" spans="17:24" ht="12.95" customHeight="1" x14ac:dyDescent="0.2">
      <c r="Q462" s="58"/>
      <c r="R462" s="58"/>
      <c r="S462" s="58"/>
      <c r="T462" s="58"/>
      <c r="U462" s="58"/>
      <c r="V462" s="58"/>
      <c r="W462" s="58"/>
      <c r="X462" s="58"/>
    </row>
    <row r="463" spans="17:24" ht="12.95" customHeight="1" x14ac:dyDescent="0.2">
      <c r="Q463" s="58"/>
      <c r="R463" s="58"/>
      <c r="S463" s="58"/>
      <c r="T463" s="58"/>
      <c r="U463" s="58"/>
      <c r="V463" s="58"/>
      <c r="W463" s="58"/>
      <c r="X463" s="58"/>
    </row>
    <row r="464" spans="17:24" ht="12.95" customHeight="1" x14ac:dyDescent="0.2">
      <c r="Q464" s="58"/>
      <c r="R464" s="58"/>
      <c r="S464" s="58"/>
      <c r="T464" s="58"/>
      <c r="U464" s="58"/>
      <c r="V464" s="58"/>
      <c r="W464" s="58"/>
      <c r="X464" s="58"/>
    </row>
  </sheetData>
  <mergeCells count="15">
    <mergeCell ref="I4:L4"/>
    <mergeCell ref="M4:P4"/>
    <mergeCell ref="C5:C6"/>
    <mergeCell ref="O5:P5"/>
    <mergeCell ref="D5:D6"/>
    <mergeCell ref="E5:F5"/>
    <mergeCell ref="G5:H5"/>
    <mergeCell ref="I5:J5"/>
    <mergeCell ref="K5:L5"/>
    <mergeCell ref="M5:N5"/>
    <mergeCell ref="A2:P2"/>
    <mergeCell ref="A4:A6"/>
    <mergeCell ref="B4:B6"/>
    <mergeCell ref="C4:D4"/>
    <mergeCell ref="E4:H4"/>
  </mergeCells>
  <pageMargins left="0.31496062992125984" right="0.31496062992125984" top="0.55118110236220474" bottom="0.35433070866141736" header="0.31496062992125984" footer="0.31496062992125984"/>
  <pageSetup paperSize="9" scale="95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2"/>
  <sheetViews>
    <sheetView topLeftCell="A4" workbookViewId="0">
      <selection activeCell="S5" sqref="S5:V5"/>
    </sheetView>
  </sheetViews>
  <sheetFormatPr defaultRowHeight="12.75" x14ac:dyDescent="0.2"/>
  <cols>
    <col min="1" max="1" width="3.85546875" customWidth="1"/>
    <col min="2" max="2" width="16.42578125" customWidth="1"/>
    <col min="3" max="3" width="8.42578125" customWidth="1"/>
    <col min="4" max="4" width="8.5703125" customWidth="1"/>
    <col min="5" max="11" width="5.85546875" customWidth="1"/>
    <col min="12" max="12" width="5.5703125" customWidth="1"/>
    <col min="13" max="14" width="6.42578125" customWidth="1"/>
    <col min="15" max="16" width="5.85546875" customWidth="1"/>
    <col min="17" max="17" width="8.140625" customWidth="1"/>
    <col min="18" max="18" width="7.85546875" customWidth="1"/>
    <col min="19" max="22" width="7.28515625" customWidth="1"/>
  </cols>
  <sheetData>
    <row r="1" spans="1:27" ht="12.95" customHeight="1" x14ac:dyDescent="0.2">
      <c r="T1" s="310" t="s">
        <v>336</v>
      </c>
      <c r="U1" s="310"/>
      <c r="V1" s="310"/>
    </row>
    <row r="2" spans="1:27" ht="15.75" x14ac:dyDescent="0.25">
      <c r="A2" s="269" t="s">
        <v>326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1:27" ht="12.95" customHeight="1" x14ac:dyDescent="0.25">
      <c r="A3" s="269" t="s">
        <v>327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</row>
    <row r="4" spans="1:27" ht="14.45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41"/>
      <c r="R4" s="41"/>
      <c r="S4" s="41"/>
      <c r="T4" s="41"/>
      <c r="U4" s="41"/>
      <c r="V4" s="41"/>
    </row>
    <row r="5" spans="1:27" ht="22.7" customHeight="1" x14ac:dyDescent="0.2">
      <c r="A5" s="258" t="s">
        <v>1</v>
      </c>
      <c r="B5" s="258" t="s">
        <v>70</v>
      </c>
      <c r="C5" s="375" t="s">
        <v>330</v>
      </c>
      <c r="D5" s="375"/>
      <c r="E5" s="258" t="s">
        <v>331</v>
      </c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371" t="s">
        <v>335</v>
      </c>
      <c r="R5" s="372"/>
      <c r="S5" s="291" t="s">
        <v>331</v>
      </c>
      <c r="T5" s="291"/>
      <c r="U5" s="291"/>
      <c r="V5" s="291"/>
      <c r="W5" s="56"/>
    </row>
    <row r="6" spans="1:27" ht="36.200000000000003" customHeight="1" x14ac:dyDescent="0.2">
      <c r="A6" s="258"/>
      <c r="B6" s="258"/>
      <c r="C6" s="375"/>
      <c r="D6" s="375"/>
      <c r="E6" s="291" t="s">
        <v>332</v>
      </c>
      <c r="F6" s="291"/>
      <c r="G6" s="291" t="s">
        <v>322</v>
      </c>
      <c r="H6" s="291"/>
      <c r="I6" s="291" t="s">
        <v>333</v>
      </c>
      <c r="J6" s="291"/>
      <c r="K6" s="291" t="s">
        <v>322</v>
      </c>
      <c r="L6" s="291"/>
      <c r="M6" s="291" t="s">
        <v>334</v>
      </c>
      <c r="N6" s="291"/>
      <c r="O6" s="291" t="s">
        <v>322</v>
      </c>
      <c r="P6" s="291"/>
      <c r="Q6" s="373"/>
      <c r="R6" s="374"/>
      <c r="S6" s="291" t="s">
        <v>332</v>
      </c>
      <c r="T6" s="291"/>
      <c r="U6" s="291" t="s">
        <v>322</v>
      </c>
      <c r="V6" s="291"/>
      <c r="W6" s="56"/>
    </row>
    <row r="7" spans="1:27" ht="19.7" customHeight="1" x14ac:dyDescent="0.2">
      <c r="A7" s="258"/>
      <c r="B7" s="258"/>
      <c r="C7" s="3">
        <v>2017</v>
      </c>
      <c r="D7" s="3">
        <v>2018</v>
      </c>
      <c r="E7" s="3">
        <v>2017</v>
      </c>
      <c r="F7" s="3">
        <v>2018</v>
      </c>
      <c r="G7" s="3">
        <v>2017</v>
      </c>
      <c r="H7" s="3">
        <v>2018</v>
      </c>
      <c r="I7" s="3">
        <v>2017</v>
      </c>
      <c r="J7" s="3">
        <v>2018</v>
      </c>
      <c r="K7" s="3">
        <v>2017</v>
      </c>
      <c r="L7" s="3">
        <v>2018</v>
      </c>
      <c r="M7" s="3">
        <v>2017</v>
      </c>
      <c r="N7" s="3">
        <v>2018</v>
      </c>
      <c r="O7" s="3">
        <v>2017</v>
      </c>
      <c r="P7" s="3">
        <v>2018</v>
      </c>
      <c r="Q7" s="3">
        <v>2017</v>
      </c>
      <c r="R7" s="3">
        <v>2018</v>
      </c>
      <c r="S7" s="3">
        <v>2017</v>
      </c>
      <c r="T7" s="3">
        <v>2018</v>
      </c>
      <c r="U7" s="3">
        <v>2017</v>
      </c>
      <c r="V7" s="3">
        <v>2018</v>
      </c>
      <c r="W7" s="56"/>
    </row>
    <row r="8" spans="1:27" ht="12.2" customHeight="1" x14ac:dyDescent="0.2">
      <c r="A8" s="130" t="s">
        <v>2</v>
      </c>
      <c r="B8" s="130" t="s">
        <v>4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>
        <v>19</v>
      </c>
      <c r="V8" s="4">
        <v>20</v>
      </c>
      <c r="W8" s="56"/>
    </row>
    <row r="9" spans="1:27" ht="14.45" customHeight="1" x14ac:dyDescent="0.2">
      <c r="A9" s="4">
        <v>1</v>
      </c>
      <c r="B9" s="132" t="s">
        <v>328</v>
      </c>
      <c r="C9" s="21"/>
      <c r="D9" s="21"/>
      <c r="E9" s="21"/>
      <c r="F9" s="21"/>
      <c r="G9" s="73"/>
      <c r="H9" s="73"/>
      <c r="I9" s="21"/>
      <c r="J9" s="21"/>
      <c r="K9" s="73"/>
      <c r="L9" s="73"/>
      <c r="M9" s="100">
        <f t="shared" ref="M9:M34" si="0">E9+I9</f>
        <v>0</v>
      </c>
      <c r="N9" s="100">
        <f t="shared" ref="N9:N34" si="1">F9+J9</f>
        <v>0</v>
      </c>
      <c r="O9" s="73"/>
      <c r="P9" s="73"/>
      <c r="Q9" s="21"/>
      <c r="R9" s="21"/>
      <c r="S9" s="21"/>
      <c r="T9" s="21"/>
      <c r="U9" s="73"/>
      <c r="V9" s="73"/>
      <c r="W9" s="57"/>
      <c r="X9" s="58"/>
      <c r="Y9" s="58"/>
      <c r="Z9" s="58"/>
      <c r="AA9" s="58"/>
    </row>
    <row r="10" spans="1:27" ht="14.45" customHeight="1" x14ac:dyDescent="0.2">
      <c r="A10" s="4">
        <v>2</v>
      </c>
      <c r="B10" s="132" t="s">
        <v>294</v>
      </c>
      <c r="C10" s="21">
        <v>5802</v>
      </c>
      <c r="D10" s="21">
        <v>4854</v>
      </c>
      <c r="E10" s="21">
        <v>182</v>
      </c>
      <c r="F10" s="21">
        <v>154</v>
      </c>
      <c r="G10" s="73">
        <f t="shared" ref="G10:G34" si="2">IF(C10=0,0,ROUND(SUM(E10*100/C10),2))</f>
        <v>3.14</v>
      </c>
      <c r="H10" s="73">
        <f t="shared" ref="H10:H36" si="3">IF(D10=0,0,ROUND(SUM(F10*100/D10),2))</f>
        <v>3.17</v>
      </c>
      <c r="I10" s="21">
        <v>25</v>
      </c>
      <c r="J10" s="21">
        <v>21</v>
      </c>
      <c r="K10" s="73">
        <f t="shared" ref="K10:K34" si="4">IF(C10=0,0,I10/C10*100)</f>
        <v>0.43088590141330574</v>
      </c>
      <c r="L10" s="73">
        <f t="shared" ref="L10:L36" si="5">IF(D10=0,0,J10/D10*100)</f>
        <v>0.43263288009888751</v>
      </c>
      <c r="M10" s="100">
        <f t="shared" si="0"/>
        <v>207</v>
      </c>
      <c r="N10" s="100">
        <f t="shared" si="1"/>
        <v>175</v>
      </c>
      <c r="O10" s="73">
        <f t="shared" ref="O10:O34" si="6">IF(C10=0,0,M10/C10*100)</f>
        <v>3.5677352637021715</v>
      </c>
      <c r="P10" s="73">
        <f t="shared" ref="P10:P36" si="7">IF(D10=0,0,N10/D10*100)</f>
        <v>3.6052740008240622</v>
      </c>
      <c r="Q10" s="21">
        <v>22967</v>
      </c>
      <c r="R10" s="21">
        <v>35619</v>
      </c>
      <c r="S10" s="21">
        <v>290</v>
      </c>
      <c r="T10" s="21">
        <v>154</v>
      </c>
      <c r="U10" s="73">
        <f t="shared" ref="U10:U34" si="8">IF(Q10=0,0,ROUND(SUM(S10*100/Q10),2))</f>
        <v>1.26</v>
      </c>
      <c r="V10" s="73">
        <f t="shared" ref="V10:V36" si="9">IF(R10=0,0,ROUND(SUM(T10*100/R10),2))</f>
        <v>0.43</v>
      </c>
      <c r="W10" s="57"/>
      <c r="X10" s="58"/>
      <c r="Y10" s="58"/>
      <c r="Z10" s="58"/>
      <c r="AA10" s="58"/>
    </row>
    <row r="11" spans="1:27" ht="14.45" customHeight="1" x14ac:dyDescent="0.2">
      <c r="A11" s="4">
        <v>3</v>
      </c>
      <c r="B11" s="132" t="s">
        <v>295</v>
      </c>
      <c r="C11" s="21">
        <v>3004</v>
      </c>
      <c r="D11" s="21">
        <v>2590</v>
      </c>
      <c r="E11" s="21">
        <v>44</v>
      </c>
      <c r="F11" s="21">
        <v>30</v>
      </c>
      <c r="G11" s="73">
        <f t="shared" si="2"/>
        <v>1.46</v>
      </c>
      <c r="H11" s="73">
        <f t="shared" si="3"/>
        <v>1.1599999999999999</v>
      </c>
      <c r="I11" s="21">
        <v>2</v>
      </c>
      <c r="J11" s="21">
        <v>2</v>
      </c>
      <c r="K11" s="73">
        <f t="shared" si="4"/>
        <v>6.6577896138482029E-2</v>
      </c>
      <c r="L11" s="73">
        <f t="shared" si="5"/>
        <v>7.7220077220077218E-2</v>
      </c>
      <c r="M11" s="100">
        <f t="shared" si="0"/>
        <v>46</v>
      </c>
      <c r="N11" s="100">
        <f t="shared" si="1"/>
        <v>32</v>
      </c>
      <c r="O11" s="73">
        <f t="shared" si="6"/>
        <v>1.5312916111850865</v>
      </c>
      <c r="P11" s="73">
        <f t="shared" si="7"/>
        <v>1.2355212355212355</v>
      </c>
      <c r="Q11" s="21">
        <v>15421</v>
      </c>
      <c r="R11" s="21">
        <v>20226</v>
      </c>
      <c r="S11" s="21">
        <v>106</v>
      </c>
      <c r="T11" s="21">
        <v>30</v>
      </c>
      <c r="U11" s="73">
        <f t="shared" si="8"/>
        <v>0.69</v>
      </c>
      <c r="V11" s="73">
        <f t="shared" si="9"/>
        <v>0.15</v>
      </c>
      <c r="W11" s="57"/>
      <c r="X11" s="58"/>
      <c r="Y11" s="58"/>
      <c r="Z11" s="58"/>
      <c r="AA11" s="58"/>
    </row>
    <row r="12" spans="1:27" ht="14.45" customHeight="1" x14ac:dyDescent="0.2">
      <c r="A12" s="4">
        <v>4</v>
      </c>
      <c r="B12" s="132" t="s">
        <v>296</v>
      </c>
      <c r="C12" s="21">
        <v>15940</v>
      </c>
      <c r="D12" s="21">
        <v>13676</v>
      </c>
      <c r="E12" s="21">
        <v>411</v>
      </c>
      <c r="F12" s="21">
        <v>364</v>
      </c>
      <c r="G12" s="73">
        <f t="shared" si="2"/>
        <v>2.58</v>
      </c>
      <c r="H12" s="73">
        <f t="shared" si="3"/>
        <v>2.66</v>
      </c>
      <c r="I12" s="21">
        <v>9</v>
      </c>
      <c r="J12" s="21">
        <v>24</v>
      </c>
      <c r="K12" s="73">
        <f t="shared" si="4"/>
        <v>5.6461731493099125E-2</v>
      </c>
      <c r="L12" s="73">
        <f t="shared" si="5"/>
        <v>0.17548990933021352</v>
      </c>
      <c r="M12" s="100">
        <f t="shared" si="0"/>
        <v>420</v>
      </c>
      <c r="N12" s="100">
        <f t="shared" si="1"/>
        <v>388</v>
      </c>
      <c r="O12" s="73">
        <f t="shared" si="6"/>
        <v>2.6348808030112925</v>
      </c>
      <c r="P12" s="73">
        <f t="shared" si="7"/>
        <v>2.8370868675051186</v>
      </c>
      <c r="Q12" s="21">
        <v>59784</v>
      </c>
      <c r="R12" s="21">
        <v>88819</v>
      </c>
      <c r="S12" s="21">
        <v>483</v>
      </c>
      <c r="T12" s="21">
        <v>364</v>
      </c>
      <c r="U12" s="73">
        <f t="shared" si="8"/>
        <v>0.81</v>
      </c>
      <c r="V12" s="73">
        <f t="shared" si="9"/>
        <v>0.41</v>
      </c>
      <c r="W12" s="57"/>
      <c r="X12" s="58"/>
      <c r="Y12" s="58"/>
      <c r="Z12" s="58"/>
      <c r="AA12" s="58"/>
    </row>
    <row r="13" spans="1:27" ht="14.45" customHeight="1" x14ac:dyDescent="0.2">
      <c r="A13" s="4">
        <v>5</v>
      </c>
      <c r="B13" s="132" t="s">
        <v>297</v>
      </c>
      <c r="C13" s="21">
        <v>7213</v>
      </c>
      <c r="D13" s="21">
        <v>6732</v>
      </c>
      <c r="E13" s="21">
        <v>162</v>
      </c>
      <c r="F13" s="21">
        <v>169</v>
      </c>
      <c r="G13" s="73">
        <f t="shared" si="2"/>
        <v>2.25</v>
      </c>
      <c r="H13" s="73">
        <f t="shared" si="3"/>
        <v>2.5099999999999998</v>
      </c>
      <c r="I13" s="21">
        <v>11</v>
      </c>
      <c r="J13" s="21">
        <v>33</v>
      </c>
      <c r="K13" s="73">
        <f t="shared" si="4"/>
        <v>0.15250242617496187</v>
      </c>
      <c r="L13" s="73">
        <f t="shared" si="5"/>
        <v>0.49019607843137253</v>
      </c>
      <c r="M13" s="100">
        <f t="shared" si="0"/>
        <v>173</v>
      </c>
      <c r="N13" s="100">
        <f t="shared" si="1"/>
        <v>202</v>
      </c>
      <c r="O13" s="73">
        <f t="shared" si="6"/>
        <v>2.3984472480244006</v>
      </c>
      <c r="P13" s="73">
        <f t="shared" si="7"/>
        <v>3.0005941770647655</v>
      </c>
      <c r="Q13" s="21">
        <v>33692</v>
      </c>
      <c r="R13" s="21">
        <v>50297</v>
      </c>
      <c r="S13" s="21">
        <v>264</v>
      </c>
      <c r="T13" s="21">
        <v>169</v>
      </c>
      <c r="U13" s="73">
        <f t="shared" si="8"/>
        <v>0.78</v>
      </c>
      <c r="V13" s="73">
        <f t="shared" si="9"/>
        <v>0.34</v>
      </c>
      <c r="W13" s="57"/>
      <c r="X13" s="58"/>
      <c r="Y13" s="58"/>
      <c r="Z13" s="58"/>
      <c r="AA13" s="58"/>
    </row>
    <row r="14" spans="1:27" ht="14.45" customHeight="1" x14ac:dyDescent="0.2">
      <c r="A14" s="4">
        <v>6</v>
      </c>
      <c r="B14" s="132" t="s">
        <v>298</v>
      </c>
      <c r="C14" s="21">
        <v>4622</v>
      </c>
      <c r="D14" s="21">
        <v>4989</v>
      </c>
      <c r="E14" s="21">
        <v>86</v>
      </c>
      <c r="F14" s="21">
        <v>93</v>
      </c>
      <c r="G14" s="73">
        <f t="shared" si="2"/>
        <v>1.86</v>
      </c>
      <c r="H14" s="73">
        <f t="shared" si="3"/>
        <v>1.86</v>
      </c>
      <c r="I14" s="21">
        <v>23</v>
      </c>
      <c r="J14" s="21">
        <v>7</v>
      </c>
      <c r="K14" s="73">
        <f t="shared" si="4"/>
        <v>0.49762007788835999</v>
      </c>
      <c r="L14" s="73">
        <f t="shared" si="5"/>
        <v>0.14030867909400682</v>
      </c>
      <c r="M14" s="100">
        <f t="shared" si="0"/>
        <v>109</v>
      </c>
      <c r="N14" s="100">
        <f t="shared" si="1"/>
        <v>100</v>
      </c>
      <c r="O14" s="73">
        <f t="shared" si="6"/>
        <v>2.3582864560796191</v>
      </c>
      <c r="P14" s="73">
        <f t="shared" si="7"/>
        <v>2.0044097013429547</v>
      </c>
      <c r="Q14" s="21">
        <v>18828</v>
      </c>
      <c r="R14" s="21">
        <v>30196</v>
      </c>
      <c r="S14" s="21">
        <v>211</v>
      </c>
      <c r="T14" s="21">
        <v>93</v>
      </c>
      <c r="U14" s="73">
        <f t="shared" si="8"/>
        <v>1.1200000000000001</v>
      </c>
      <c r="V14" s="73">
        <f t="shared" si="9"/>
        <v>0.31</v>
      </c>
      <c r="W14" s="57"/>
      <c r="X14" s="58"/>
      <c r="Y14" s="58"/>
      <c r="Z14" s="58"/>
      <c r="AA14" s="58"/>
    </row>
    <row r="15" spans="1:27" ht="14.45" customHeight="1" x14ac:dyDescent="0.2">
      <c r="A15" s="4">
        <v>7</v>
      </c>
      <c r="B15" s="132" t="s">
        <v>299</v>
      </c>
      <c r="C15" s="21">
        <v>2807</v>
      </c>
      <c r="D15" s="21">
        <v>2555</v>
      </c>
      <c r="E15" s="21">
        <v>109</v>
      </c>
      <c r="F15" s="21">
        <v>71</v>
      </c>
      <c r="G15" s="73">
        <f t="shared" si="2"/>
        <v>3.88</v>
      </c>
      <c r="H15" s="73">
        <f t="shared" si="3"/>
        <v>2.78</v>
      </c>
      <c r="I15" s="21">
        <v>4</v>
      </c>
      <c r="J15" s="21">
        <v>2</v>
      </c>
      <c r="K15" s="73">
        <f t="shared" si="4"/>
        <v>0.14250089063056642</v>
      </c>
      <c r="L15" s="73">
        <f t="shared" si="5"/>
        <v>7.8277886497064575E-2</v>
      </c>
      <c r="M15" s="100">
        <f t="shared" si="0"/>
        <v>113</v>
      </c>
      <c r="N15" s="100">
        <f t="shared" si="1"/>
        <v>73</v>
      </c>
      <c r="O15" s="73">
        <f t="shared" si="6"/>
        <v>4.0256501603135018</v>
      </c>
      <c r="P15" s="73">
        <f t="shared" si="7"/>
        <v>2.8571428571428572</v>
      </c>
      <c r="Q15" s="21">
        <v>12836</v>
      </c>
      <c r="R15" s="21">
        <v>21123</v>
      </c>
      <c r="S15" s="21">
        <v>359</v>
      </c>
      <c r="T15" s="21">
        <v>71</v>
      </c>
      <c r="U15" s="73">
        <f t="shared" si="8"/>
        <v>2.8</v>
      </c>
      <c r="V15" s="73">
        <f t="shared" si="9"/>
        <v>0.34</v>
      </c>
      <c r="W15" s="57"/>
      <c r="X15" s="58"/>
      <c r="Y15" s="58"/>
      <c r="Z15" s="58"/>
      <c r="AA15" s="58"/>
    </row>
    <row r="16" spans="1:27" ht="14.45" customHeight="1" x14ac:dyDescent="0.2">
      <c r="A16" s="4">
        <v>8</v>
      </c>
      <c r="B16" s="132" t="s">
        <v>300</v>
      </c>
      <c r="C16" s="21">
        <v>8008</v>
      </c>
      <c r="D16" s="21">
        <v>7151</v>
      </c>
      <c r="E16" s="21">
        <v>222</v>
      </c>
      <c r="F16" s="21">
        <v>198</v>
      </c>
      <c r="G16" s="73">
        <f t="shared" si="2"/>
        <v>2.77</v>
      </c>
      <c r="H16" s="73">
        <f t="shared" si="3"/>
        <v>2.77</v>
      </c>
      <c r="I16" s="21">
        <v>5</v>
      </c>
      <c r="J16" s="21">
        <v>6</v>
      </c>
      <c r="K16" s="73">
        <f t="shared" si="4"/>
        <v>6.243756243756244E-2</v>
      </c>
      <c r="L16" s="73">
        <f t="shared" si="5"/>
        <v>8.3904349042092013E-2</v>
      </c>
      <c r="M16" s="100">
        <f t="shared" si="0"/>
        <v>227</v>
      </c>
      <c r="N16" s="100">
        <f t="shared" si="1"/>
        <v>204</v>
      </c>
      <c r="O16" s="73">
        <f t="shared" si="6"/>
        <v>2.8346653346653348</v>
      </c>
      <c r="P16" s="73">
        <f t="shared" si="7"/>
        <v>2.8527478674311286</v>
      </c>
      <c r="Q16" s="21">
        <v>36804</v>
      </c>
      <c r="R16" s="21">
        <v>52074</v>
      </c>
      <c r="S16" s="21">
        <v>383</v>
      </c>
      <c r="T16" s="21">
        <v>198</v>
      </c>
      <c r="U16" s="73">
        <f t="shared" si="8"/>
        <v>1.04</v>
      </c>
      <c r="V16" s="73">
        <f t="shared" si="9"/>
        <v>0.38</v>
      </c>
      <c r="W16" s="57"/>
      <c r="X16" s="58"/>
      <c r="Y16" s="58"/>
      <c r="Z16" s="58"/>
      <c r="AA16" s="58"/>
    </row>
    <row r="17" spans="1:27" ht="14.45" customHeight="1" x14ac:dyDescent="0.2">
      <c r="A17" s="4">
        <v>9</v>
      </c>
      <c r="B17" s="132" t="s">
        <v>301</v>
      </c>
      <c r="C17" s="21">
        <v>2519</v>
      </c>
      <c r="D17" s="21">
        <v>1802</v>
      </c>
      <c r="E17" s="21">
        <v>55</v>
      </c>
      <c r="F17" s="21">
        <v>37</v>
      </c>
      <c r="G17" s="73">
        <f t="shared" si="2"/>
        <v>2.1800000000000002</v>
      </c>
      <c r="H17" s="73">
        <f t="shared" si="3"/>
        <v>2.0499999999999998</v>
      </c>
      <c r="I17" s="21">
        <v>1</v>
      </c>
      <c r="J17" s="21">
        <v>3</v>
      </c>
      <c r="K17" s="73">
        <f t="shared" si="4"/>
        <v>3.969829297340214E-2</v>
      </c>
      <c r="L17" s="73">
        <f t="shared" si="5"/>
        <v>0.16648168701442839</v>
      </c>
      <c r="M17" s="100">
        <f t="shared" si="0"/>
        <v>56</v>
      </c>
      <c r="N17" s="100">
        <f t="shared" si="1"/>
        <v>40</v>
      </c>
      <c r="O17" s="73">
        <f t="shared" si="6"/>
        <v>2.2231044065105201</v>
      </c>
      <c r="P17" s="73">
        <f t="shared" si="7"/>
        <v>2.2197558268590454</v>
      </c>
      <c r="Q17" s="21">
        <v>11731</v>
      </c>
      <c r="R17" s="21">
        <v>22104</v>
      </c>
      <c r="S17" s="21">
        <v>97</v>
      </c>
      <c r="T17" s="21">
        <v>37</v>
      </c>
      <c r="U17" s="73">
        <f t="shared" si="8"/>
        <v>0.83</v>
      </c>
      <c r="V17" s="73">
        <f t="shared" si="9"/>
        <v>0.17</v>
      </c>
      <c r="W17" s="57"/>
      <c r="X17" s="58"/>
      <c r="Y17" s="58"/>
      <c r="Z17" s="58"/>
      <c r="AA17" s="58"/>
    </row>
    <row r="18" spans="1:27" ht="14.45" customHeight="1" x14ac:dyDescent="0.2">
      <c r="A18" s="4">
        <v>10</v>
      </c>
      <c r="B18" s="132" t="s">
        <v>302</v>
      </c>
      <c r="C18" s="21">
        <v>7473</v>
      </c>
      <c r="D18" s="21">
        <v>6417</v>
      </c>
      <c r="E18" s="21">
        <v>257</v>
      </c>
      <c r="F18" s="21">
        <v>299</v>
      </c>
      <c r="G18" s="73">
        <f t="shared" si="2"/>
        <v>3.44</v>
      </c>
      <c r="H18" s="73">
        <f t="shared" si="3"/>
        <v>4.66</v>
      </c>
      <c r="I18" s="21">
        <v>7</v>
      </c>
      <c r="J18" s="21">
        <v>17</v>
      </c>
      <c r="K18" s="73">
        <f t="shared" si="4"/>
        <v>9.3670547303626381E-2</v>
      </c>
      <c r="L18" s="73">
        <f t="shared" si="5"/>
        <v>0.26492130278946552</v>
      </c>
      <c r="M18" s="100">
        <f t="shared" si="0"/>
        <v>264</v>
      </c>
      <c r="N18" s="100">
        <f t="shared" si="1"/>
        <v>316</v>
      </c>
      <c r="O18" s="73">
        <f t="shared" si="6"/>
        <v>3.5327177840224806</v>
      </c>
      <c r="P18" s="73">
        <f t="shared" si="7"/>
        <v>4.9244195106747695</v>
      </c>
      <c r="Q18" s="21">
        <v>25283</v>
      </c>
      <c r="R18" s="21">
        <v>36543</v>
      </c>
      <c r="S18" s="21">
        <v>326</v>
      </c>
      <c r="T18" s="21">
        <v>299</v>
      </c>
      <c r="U18" s="73">
        <f t="shared" si="8"/>
        <v>1.29</v>
      </c>
      <c r="V18" s="73">
        <f t="shared" si="9"/>
        <v>0.82</v>
      </c>
      <c r="W18" s="57"/>
      <c r="X18" s="58"/>
      <c r="Y18" s="58"/>
      <c r="Z18" s="58"/>
      <c r="AA18" s="58"/>
    </row>
    <row r="19" spans="1:27" ht="14.45" customHeight="1" x14ac:dyDescent="0.2">
      <c r="A19" s="4">
        <v>11</v>
      </c>
      <c r="B19" s="132" t="s">
        <v>303</v>
      </c>
      <c r="C19" s="21">
        <v>4381</v>
      </c>
      <c r="D19" s="21">
        <v>3681</v>
      </c>
      <c r="E19" s="21">
        <v>93</v>
      </c>
      <c r="F19" s="21">
        <v>91</v>
      </c>
      <c r="G19" s="73">
        <f t="shared" si="2"/>
        <v>2.12</v>
      </c>
      <c r="H19" s="73">
        <f t="shared" si="3"/>
        <v>2.4700000000000002</v>
      </c>
      <c r="I19" s="21">
        <v>10</v>
      </c>
      <c r="J19" s="21">
        <v>12</v>
      </c>
      <c r="K19" s="73">
        <f t="shared" si="4"/>
        <v>0.22825838849577723</v>
      </c>
      <c r="L19" s="73">
        <f t="shared" si="5"/>
        <v>0.32599837000814996</v>
      </c>
      <c r="M19" s="100">
        <f t="shared" si="0"/>
        <v>103</v>
      </c>
      <c r="N19" s="100">
        <f t="shared" si="1"/>
        <v>103</v>
      </c>
      <c r="O19" s="73">
        <f t="shared" si="6"/>
        <v>2.3510614015065054</v>
      </c>
      <c r="P19" s="73">
        <f t="shared" si="7"/>
        <v>2.7981526759032871</v>
      </c>
      <c r="Q19" s="21">
        <v>10336</v>
      </c>
      <c r="R19" s="21">
        <v>19458</v>
      </c>
      <c r="S19" s="21">
        <v>191</v>
      </c>
      <c r="T19" s="21">
        <v>91</v>
      </c>
      <c r="U19" s="73">
        <f t="shared" si="8"/>
        <v>1.85</v>
      </c>
      <c r="V19" s="73">
        <f t="shared" si="9"/>
        <v>0.47</v>
      </c>
      <c r="W19" s="57"/>
      <c r="X19" s="58"/>
      <c r="Y19" s="58"/>
      <c r="Z19" s="58"/>
      <c r="AA19" s="58"/>
    </row>
    <row r="20" spans="1:27" ht="14.45" customHeight="1" x14ac:dyDescent="0.2">
      <c r="A20" s="4">
        <v>12</v>
      </c>
      <c r="B20" s="132" t="s">
        <v>304</v>
      </c>
      <c r="C20" s="21">
        <v>2871</v>
      </c>
      <c r="D20" s="21">
        <v>2657</v>
      </c>
      <c r="E20" s="21">
        <v>64</v>
      </c>
      <c r="F20" s="21">
        <v>53</v>
      </c>
      <c r="G20" s="73">
        <f t="shared" si="2"/>
        <v>2.23</v>
      </c>
      <c r="H20" s="73">
        <f t="shared" si="3"/>
        <v>1.99</v>
      </c>
      <c r="I20" s="21">
        <v>25</v>
      </c>
      <c r="J20" s="21">
        <v>12</v>
      </c>
      <c r="K20" s="73">
        <f t="shared" si="4"/>
        <v>0.87077673284569834</v>
      </c>
      <c r="L20" s="73">
        <f t="shared" si="5"/>
        <v>0.45163718479488146</v>
      </c>
      <c r="M20" s="100">
        <f t="shared" si="0"/>
        <v>89</v>
      </c>
      <c r="N20" s="100">
        <f t="shared" si="1"/>
        <v>65</v>
      </c>
      <c r="O20" s="73">
        <f t="shared" si="6"/>
        <v>3.099965168930686</v>
      </c>
      <c r="P20" s="73">
        <f t="shared" si="7"/>
        <v>2.4463680843056079</v>
      </c>
      <c r="Q20" s="21">
        <v>15629</v>
      </c>
      <c r="R20" s="21">
        <v>21322</v>
      </c>
      <c r="S20" s="21">
        <v>131</v>
      </c>
      <c r="T20" s="21">
        <v>53</v>
      </c>
      <c r="U20" s="73">
        <f t="shared" si="8"/>
        <v>0.84</v>
      </c>
      <c r="V20" s="73">
        <f t="shared" si="9"/>
        <v>0.25</v>
      </c>
      <c r="W20" s="57"/>
      <c r="X20" s="58"/>
      <c r="Y20" s="58"/>
      <c r="Z20" s="58"/>
      <c r="AA20" s="58"/>
    </row>
    <row r="21" spans="1:27" ht="14.45" customHeight="1" x14ac:dyDescent="0.2">
      <c r="A21" s="4">
        <v>13</v>
      </c>
      <c r="B21" s="132" t="s">
        <v>305</v>
      </c>
      <c r="C21" s="21">
        <v>6579</v>
      </c>
      <c r="D21" s="21">
        <v>5983</v>
      </c>
      <c r="E21" s="21">
        <v>117</v>
      </c>
      <c r="F21" s="21">
        <v>74</v>
      </c>
      <c r="G21" s="73">
        <f t="shared" si="2"/>
        <v>1.78</v>
      </c>
      <c r="H21" s="73">
        <f t="shared" si="3"/>
        <v>1.24</v>
      </c>
      <c r="I21" s="21">
        <v>14</v>
      </c>
      <c r="J21" s="21">
        <v>7</v>
      </c>
      <c r="K21" s="73">
        <f t="shared" si="4"/>
        <v>0.2127982976136191</v>
      </c>
      <c r="L21" s="73">
        <f t="shared" si="5"/>
        <v>0.11699816145746281</v>
      </c>
      <c r="M21" s="100">
        <f t="shared" si="0"/>
        <v>131</v>
      </c>
      <c r="N21" s="100">
        <f t="shared" si="1"/>
        <v>81</v>
      </c>
      <c r="O21" s="73">
        <f t="shared" si="6"/>
        <v>1.9911840705274357</v>
      </c>
      <c r="P21" s="73">
        <f t="shared" si="7"/>
        <v>1.3538358682934983</v>
      </c>
      <c r="Q21" s="21">
        <v>32148</v>
      </c>
      <c r="R21" s="21">
        <v>46943</v>
      </c>
      <c r="S21" s="21">
        <v>280</v>
      </c>
      <c r="T21" s="21">
        <v>74</v>
      </c>
      <c r="U21" s="73">
        <f t="shared" si="8"/>
        <v>0.87</v>
      </c>
      <c r="V21" s="73">
        <f t="shared" si="9"/>
        <v>0.16</v>
      </c>
      <c r="W21" s="57"/>
      <c r="X21" s="58"/>
      <c r="Y21" s="58"/>
      <c r="Z21" s="58"/>
      <c r="AA21" s="58"/>
    </row>
    <row r="22" spans="1:27" ht="14.45" customHeight="1" x14ac:dyDescent="0.2">
      <c r="A22" s="4">
        <v>14</v>
      </c>
      <c r="B22" s="132" t="s">
        <v>306</v>
      </c>
      <c r="C22" s="21">
        <v>5358</v>
      </c>
      <c r="D22" s="21">
        <v>4362</v>
      </c>
      <c r="E22" s="21">
        <v>92</v>
      </c>
      <c r="F22" s="21">
        <v>94</v>
      </c>
      <c r="G22" s="73">
        <f t="shared" si="2"/>
        <v>1.72</v>
      </c>
      <c r="H22" s="73">
        <f t="shared" si="3"/>
        <v>2.15</v>
      </c>
      <c r="I22" s="21">
        <v>10</v>
      </c>
      <c r="J22" s="21">
        <v>5</v>
      </c>
      <c r="K22" s="73">
        <f t="shared" si="4"/>
        <v>0.1866368047779022</v>
      </c>
      <c r="L22" s="73">
        <f t="shared" si="5"/>
        <v>0.11462631820265932</v>
      </c>
      <c r="M22" s="100">
        <f t="shared" si="0"/>
        <v>102</v>
      </c>
      <c r="N22" s="100">
        <f t="shared" si="1"/>
        <v>99</v>
      </c>
      <c r="O22" s="73">
        <f t="shared" si="6"/>
        <v>1.9036954087346025</v>
      </c>
      <c r="P22" s="73">
        <f t="shared" si="7"/>
        <v>2.2696011004126548</v>
      </c>
      <c r="Q22" s="21">
        <v>16446</v>
      </c>
      <c r="R22" s="21">
        <v>28537</v>
      </c>
      <c r="S22" s="21">
        <v>184</v>
      </c>
      <c r="T22" s="21">
        <v>94</v>
      </c>
      <c r="U22" s="73">
        <f t="shared" si="8"/>
        <v>1.1200000000000001</v>
      </c>
      <c r="V22" s="73">
        <f t="shared" si="9"/>
        <v>0.33</v>
      </c>
      <c r="W22" s="57"/>
      <c r="X22" s="58"/>
      <c r="Y22" s="58"/>
      <c r="Z22" s="58"/>
      <c r="AA22" s="58"/>
    </row>
    <row r="23" spans="1:27" ht="14.45" customHeight="1" x14ac:dyDescent="0.2">
      <c r="A23" s="4">
        <v>15</v>
      </c>
      <c r="B23" s="132" t="s">
        <v>307</v>
      </c>
      <c r="C23" s="21">
        <v>6539</v>
      </c>
      <c r="D23" s="21">
        <v>6171</v>
      </c>
      <c r="E23" s="21">
        <v>194</v>
      </c>
      <c r="F23" s="21">
        <v>163</v>
      </c>
      <c r="G23" s="73">
        <f t="shared" si="2"/>
        <v>2.97</v>
      </c>
      <c r="H23" s="73">
        <f t="shared" si="3"/>
        <v>2.64</v>
      </c>
      <c r="I23" s="21">
        <v>35</v>
      </c>
      <c r="J23" s="21">
        <v>31</v>
      </c>
      <c r="K23" s="73">
        <f t="shared" si="4"/>
        <v>0.53525003823214568</v>
      </c>
      <c r="L23" s="73">
        <f t="shared" si="5"/>
        <v>0.50234970021066272</v>
      </c>
      <c r="M23" s="100">
        <f t="shared" si="0"/>
        <v>229</v>
      </c>
      <c r="N23" s="100">
        <f t="shared" si="1"/>
        <v>194</v>
      </c>
      <c r="O23" s="73">
        <f t="shared" si="6"/>
        <v>3.5020645358617526</v>
      </c>
      <c r="P23" s="73">
        <f t="shared" si="7"/>
        <v>3.1437368335764058</v>
      </c>
      <c r="Q23" s="21">
        <v>51890</v>
      </c>
      <c r="R23" s="21">
        <v>69571</v>
      </c>
      <c r="S23" s="21">
        <v>714</v>
      </c>
      <c r="T23" s="21">
        <v>163</v>
      </c>
      <c r="U23" s="73">
        <f t="shared" si="8"/>
        <v>1.38</v>
      </c>
      <c r="V23" s="73">
        <f t="shared" si="9"/>
        <v>0.23</v>
      </c>
      <c r="W23" s="57"/>
      <c r="X23" s="58"/>
      <c r="Y23" s="58"/>
      <c r="Z23" s="58"/>
      <c r="AA23" s="58"/>
    </row>
    <row r="24" spans="1:27" ht="14.45" customHeight="1" x14ac:dyDescent="0.2">
      <c r="A24" s="4">
        <v>16</v>
      </c>
      <c r="B24" s="132" t="s">
        <v>308</v>
      </c>
      <c r="C24" s="21">
        <v>7325</v>
      </c>
      <c r="D24" s="21">
        <v>5748</v>
      </c>
      <c r="E24" s="21">
        <v>77</v>
      </c>
      <c r="F24" s="21">
        <v>86</v>
      </c>
      <c r="G24" s="73">
        <f t="shared" si="2"/>
        <v>1.05</v>
      </c>
      <c r="H24" s="73">
        <f t="shared" si="3"/>
        <v>1.5</v>
      </c>
      <c r="I24" s="21">
        <v>2</v>
      </c>
      <c r="J24" s="21">
        <v>3</v>
      </c>
      <c r="K24" s="73">
        <f t="shared" si="4"/>
        <v>2.7303754266211604E-2</v>
      </c>
      <c r="L24" s="73">
        <f t="shared" si="5"/>
        <v>5.2192066805845504E-2</v>
      </c>
      <c r="M24" s="100">
        <f t="shared" si="0"/>
        <v>79</v>
      </c>
      <c r="N24" s="100">
        <f t="shared" si="1"/>
        <v>89</v>
      </c>
      <c r="O24" s="73">
        <f t="shared" si="6"/>
        <v>1.0784982935153584</v>
      </c>
      <c r="P24" s="73">
        <f t="shared" si="7"/>
        <v>1.5483646485734168</v>
      </c>
      <c r="Q24" s="21">
        <v>21951</v>
      </c>
      <c r="R24" s="21">
        <v>37223</v>
      </c>
      <c r="S24" s="21">
        <v>179</v>
      </c>
      <c r="T24" s="21">
        <v>86</v>
      </c>
      <c r="U24" s="73">
        <f t="shared" si="8"/>
        <v>0.82</v>
      </c>
      <c r="V24" s="73">
        <f t="shared" si="9"/>
        <v>0.23</v>
      </c>
      <c r="W24" s="57"/>
      <c r="X24" s="58"/>
      <c r="Y24" s="58"/>
      <c r="Z24" s="58"/>
      <c r="AA24" s="58"/>
    </row>
    <row r="25" spans="1:27" ht="14.45" customHeight="1" x14ac:dyDescent="0.2">
      <c r="A25" s="4">
        <v>17</v>
      </c>
      <c r="B25" s="132" t="s">
        <v>309</v>
      </c>
      <c r="C25" s="21">
        <v>3511</v>
      </c>
      <c r="D25" s="21">
        <v>3237</v>
      </c>
      <c r="E25" s="21">
        <v>80</v>
      </c>
      <c r="F25" s="21">
        <v>38</v>
      </c>
      <c r="G25" s="73">
        <f t="shared" si="2"/>
        <v>2.2799999999999998</v>
      </c>
      <c r="H25" s="73">
        <f t="shared" si="3"/>
        <v>1.17</v>
      </c>
      <c r="I25" s="21">
        <v>1</v>
      </c>
      <c r="J25" s="21">
        <v>7</v>
      </c>
      <c r="K25" s="73">
        <f t="shared" si="4"/>
        <v>2.8481913984619769E-2</v>
      </c>
      <c r="L25" s="73">
        <f t="shared" si="5"/>
        <v>0.21624961383997529</v>
      </c>
      <c r="M25" s="100">
        <f t="shared" si="0"/>
        <v>81</v>
      </c>
      <c r="N25" s="100">
        <f t="shared" si="1"/>
        <v>45</v>
      </c>
      <c r="O25" s="73">
        <f t="shared" si="6"/>
        <v>2.3070350327542011</v>
      </c>
      <c r="P25" s="73">
        <f t="shared" si="7"/>
        <v>1.3901760889712698</v>
      </c>
      <c r="Q25" s="21">
        <v>12975</v>
      </c>
      <c r="R25" s="21">
        <v>20214</v>
      </c>
      <c r="S25" s="21">
        <v>111</v>
      </c>
      <c r="T25" s="21">
        <v>38</v>
      </c>
      <c r="U25" s="73">
        <f t="shared" si="8"/>
        <v>0.86</v>
      </c>
      <c r="V25" s="73">
        <f t="shared" si="9"/>
        <v>0.19</v>
      </c>
      <c r="W25" s="57"/>
      <c r="X25" s="58"/>
      <c r="Y25" s="58"/>
      <c r="Z25" s="58"/>
      <c r="AA25" s="58"/>
    </row>
    <row r="26" spans="1:27" ht="14.45" customHeight="1" x14ac:dyDescent="0.2">
      <c r="A26" s="4">
        <v>18</v>
      </c>
      <c r="B26" s="132" t="s">
        <v>310</v>
      </c>
      <c r="C26" s="21">
        <v>4394</v>
      </c>
      <c r="D26" s="21">
        <v>3630</v>
      </c>
      <c r="E26" s="21">
        <v>130</v>
      </c>
      <c r="F26" s="21">
        <v>97</v>
      </c>
      <c r="G26" s="73">
        <f t="shared" si="2"/>
        <v>2.96</v>
      </c>
      <c r="H26" s="73">
        <f t="shared" si="3"/>
        <v>2.67</v>
      </c>
      <c r="I26" s="21">
        <v>9</v>
      </c>
      <c r="J26" s="21">
        <v>6</v>
      </c>
      <c r="K26" s="73">
        <f t="shared" si="4"/>
        <v>0.20482476103777877</v>
      </c>
      <c r="L26" s="73">
        <f t="shared" si="5"/>
        <v>0.16528925619834711</v>
      </c>
      <c r="M26" s="100">
        <f t="shared" si="0"/>
        <v>139</v>
      </c>
      <c r="N26" s="100">
        <f t="shared" si="1"/>
        <v>103</v>
      </c>
      <c r="O26" s="73">
        <f t="shared" si="6"/>
        <v>3.1634046426945832</v>
      </c>
      <c r="P26" s="73">
        <f t="shared" si="7"/>
        <v>2.837465564738292</v>
      </c>
      <c r="Q26" s="21">
        <v>20642</v>
      </c>
      <c r="R26" s="21">
        <v>33213</v>
      </c>
      <c r="S26" s="21">
        <v>151</v>
      </c>
      <c r="T26" s="21">
        <v>97</v>
      </c>
      <c r="U26" s="73">
        <f t="shared" si="8"/>
        <v>0.73</v>
      </c>
      <c r="V26" s="73">
        <f t="shared" si="9"/>
        <v>0.28999999999999998</v>
      </c>
      <c r="W26" s="57"/>
      <c r="X26" s="58"/>
      <c r="Y26" s="58"/>
      <c r="Z26" s="58"/>
      <c r="AA26" s="58"/>
    </row>
    <row r="27" spans="1:27" ht="14.45" customHeight="1" x14ac:dyDescent="0.2">
      <c r="A27" s="4">
        <v>19</v>
      </c>
      <c r="B27" s="132" t="s">
        <v>311</v>
      </c>
      <c r="C27" s="21">
        <v>2479</v>
      </c>
      <c r="D27" s="21">
        <v>2425</v>
      </c>
      <c r="E27" s="21">
        <v>42</v>
      </c>
      <c r="F27" s="21">
        <v>26</v>
      </c>
      <c r="G27" s="73">
        <f t="shared" si="2"/>
        <v>1.69</v>
      </c>
      <c r="H27" s="73">
        <f t="shared" si="3"/>
        <v>1.07</v>
      </c>
      <c r="I27" s="21">
        <v>5</v>
      </c>
      <c r="J27" s="21">
        <v>2</v>
      </c>
      <c r="K27" s="73">
        <f t="shared" si="4"/>
        <v>0.20169423154497781</v>
      </c>
      <c r="L27" s="73">
        <f t="shared" si="5"/>
        <v>8.247422680412371E-2</v>
      </c>
      <c r="M27" s="100">
        <f t="shared" si="0"/>
        <v>47</v>
      </c>
      <c r="N27" s="100">
        <f t="shared" si="1"/>
        <v>28</v>
      </c>
      <c r="O27" s="73">
        <f t="shared" si="6"/>
        <v>1.8959257765227915</v>
      </c>
      <c r="P27" s="73">
        <f t="shared" si="7"/>
        <v>1.1546391752577319</v>
      </c>
      <c r="Q27" s="21">
        <v>16070</v>
      </c>
      <c r="R27" s="21">
        <v>22435</v>
      </c>
      <c r="S27" s="21">
        <v>74</v>
      </c>
      <c r="T27" s="21">
        <v>26</v>
      </c>
      <c r="U27" s="73">
        <f t="shared" si="8"/>
        <v>0.46</v>
      </c>
      <c r="V27" s="73">
        <f t="shared" si="9"/>
        <v>0.12</v>
      </c>
      <c r="W27" s="57"/>
      <c r="X27" s="58"/>
      <c r="Y27" s="58"/>
      <c r="Z27" s="58"/>
      <c r="AA27" s="58"/>
    </row>
    <row r="28" spans="1:27" ht="14.45" customHeight="1" x14ac:dyDescent="0.2">
      <c r="A28" s="4">
        <v>20</v>
      </c>
      <c r="B28" s="132" t="s">
        <v>312</v>
      </c>
      <c r="C28" s="21">
        <v>12125</v>
      </c>
      <c r="D28" s="21">
        <v>10589</v>
      </c>
      <c r="E28" s="21">
        <v>230</v>
      </c>
      <c r="F28" s="21">
        <v>247</v>
      </c>
      <c r="G28" s="73">
        <f t="shared" si="2"/>
        <v>1.9</v>
      </c>
      <c r="H28" s="73">
        <f t="shared" si="3"/>
        <v>2.33</v>
      </c>
      <c r="I28" s="21">
        <v>11</v>
      </c>
      <c r="J28" s="21">
        <v>8</v>
      </c>
      <c r="K28" s="73">
        <f t="shared" si="4"/>
        <v>9.0721649484536079E-2</v>
      </c>
      <c r="L28" s="73">
        <f t="shared" si="5"/>
        <v>7.5550099159505155E-2</v>
      </c>
      <c r="M28" s="100">
        <f t="shared" si="0"/>
        <v>241</v>
      </c>
      <c r="N28" s="100">
        <f t="shared" si="1"/>
        <v>255</v>
      </c>
      <c r="O28" s="73">
        <f t="shared" si="6"/>
        <v>1.9876288659793815</v>
      </c>
      <c r="P28" s="73">
        <f t="shared" si="7"/>
        <v>2.4081594107092266</v>
      </c>
      <c r="Q28" s="21">
        <v>42465</v>
      </c>
      <c r="R28" s="21">
        <v>73469</v>
      </c>
      <c r="S28" s="21">
        <v>395</v>
      </c>
      <c r="T28" s="21">
        <v>247</v>
      </c>
      <c r="U28" s="73">
        <f t="shared" si="8"/>
        <v>0.93</v>
      </c>
      <c r="V28" s="73">
        <f t="shared" si="9"/>
        <v>0.34</v>
      </c>
      <c r="W28" s="57"/>
      <c r="X28" s="58"/>
      <c r="Y28" s="58"/>
      <c r="Z28" s="58"/>
      <c r="AA28" s="58"/>
    </row>
    <row r="29" spans="1:27" ht="14.45" customHeight="1" x14ac:dyDescent="0.2">
      <c r="A29" s="4">
        <v>21</v>
      </c>
      <c r="B29" s="132" t="s">
        <v>313</v>
      </c>
      <c r="C29" s="21">
        <v>5035</v>
      </c>
      <c r="D29" s="21">
        <v>4258</v>
      </c>
      <c r="E29" s="21">
        <v>168</v>
      </c>
      <c r="F29" s="21">
        <v>133</v>
      </c>
      <c r="G29" s="73">
        <f t="shared" si="2"/>
        <v>3.34</v>
      </c>
      <c r="H29" s="73">
        <f t="shared" si="3"/>
        <v>3.12</v>
      </c>
      <c r="I29" s="21">
        <v>9</v>
      </c>
      <c r="J29" s="21">
        <v>6</v>
      </c>
      <c r="K29" s="73">
        <f t="shared" si="4"/>
        <v>0.17874875868917578</v>
      </c>
      <c r="L29" s="73">
        <f t="shared" si="5"/>
        <v>0.14091122592766556</v>
      </c>
      <c r="M29" s="100">
        <f t="shared" si="0"/>
        <v>177</v>
      </c>
      <c r="N29" s="100">
        <f t="shared" si="1"/>
        <v>139</v>
      </c>
      <c r="O29" s="73">
        <f t="shared" si="6"/>
        <v>3.515392254220457</v>
      </c>
      <c r="P29" s="73">
        <f t="shared" si="7"/>
        <v>3.2644434006575858</v>
      </c>
      <c r="Q29" s="21">
        <v>21243</v>
      </c>
      <c r="R29" s="21">
        <v>33307</v>
      </c>
      <c r="S29" s="21">
        <v>166</v>
      </c>
      <c r="T29" s="21">
        <v>133</v>
      </c>
      <c r="U29" s="73">
        <f t="shared" si="8"/>
        <v>0.78</v>
      </c>
      <c r="V29" s="73">
        <f t="shared" si="9"/>
        <v>0.4</v>
      </c>
      <c r="W29" s="57"/>
      <c r="X29" s="58"/>
      <c r="Y29" s="58"/>
      <c r="Z29" s="58"/>
      <c r="AA29" s="58"/>
    </row>
    <row r="30" spans="1:27" ht="14.45" customHeight="1" x14ac:dyDescent="0.2">
      <c r="A30" s="4">
        <v>22</v>
      </c>
      <c r="B30" s="132" t="s">
        <v>314</v>
      </c>
      <c r="C30" s="21">
        <v>4099</v>
      </c>
      <c r="D30" s="21">
        <v>3616</v>
      </c>
      <c r="E30" s="21">
        <v>89</v>
      </c>
      <c r="F30" s="21">
        <v>77</v>
      </c>
      <c r="G30" s="73">
        <f t="shared" si="2"/>
        <v>2.17</v>
      </c>
      <c r="H30" s="73">
        <f t="shared" si="3"/>
        <v>2.13</v>
      </c>
      <c r="I30" s="21">
        <v>2</v>
      </c>
      <c r="J30" s="21">
        <v>2</v>
      </c>
      <c r="K30" s="73">
        <f t="shared" si="4"/>
        <v>4.879238838741156E-2</v>
      </c>
      <c r="L30" s="73">
        <f t="shared" si="5"/>
        <v>5.5309734513274339E-2</v>
      </c>
      <c r="M30" s="100">
        <f t="shared" si="0"/>
        <v>91</v>
      </c>
      <c r="N30" s="100">
        <f t="shared" si="1"/>
        <v>79</v>
      </c>
      <c r="O30" s="73">
        <f t="shared" si="6"/>
        <v>2.2200536716272259</v>
      </c>
      <c r="P30" s="73">
        <f t="shared" si="7"/>
        <v>2.1847345132743361</v>
      </c>
      <c r="Q30" s="21">
        <v>16937</v>
      </c>
      <c r="R30" s="21">
        <v>27877</v>
      </c>
      <c r="S30" s="21">
        <v>127</v>
      </c>
      <c r="T30" s="21">
        <v>77</v>
      </c>
      <c r="U30" s="73">
        <f t="shared" si="8"/>
        <v>0.75</v>
      </c>
      <c r="V30" s="73">
        <f t="shared" si="9"/>
        <v>0.28000000000000003</v>
      </c>
      <c r="W30" s="57"/>
      <c r="X30" s="58"/>
      <c r="Y30" s="58"/>
      <c r="Z30" s="58"/>
      <c r="AA30" s="58"/>
    </row>
    <row r="31" spans="1:27" ht="14.45" customHeight="1" x14ac:dyDescent="0.2">
      <c r="A31" s="4">
        <v>23</v>
      </c>
      <c r="B31" s="132" t="s">
        <v>315</v>
      </c>
      <c r="C31" s="21">
        <v>4485</v>
      </c>
      <c r="D31" s="21">
        <v>3935</v>
      </c>
      <c r="E31" s="21">
        <v>154</v>
      </c>
      <c r="F31" s="21">
        <v>115</v>
      </c>
      <c r="G31" s="73">
        <f t="shared" si="2"/>
        <v>3.43</v>
      </c>
      <c r="H31" s="73">
        <f t="shared" si="3"/>
        <v>2.92</v>
      </c>
      <c r="I31" s="21">
        <v>8</v>
      </c>
      <c r="J31" s="21">
        <v>11</v>
      </c>
      <c r="K31" s="73">
        <f t="shared" si="4"/>
        <v>0.17837235228539577</v>
      </c>
      <c r="L31" s="73">
        <f t="shared" si="5"/>
        <v>0.27954256670902161</v>
      </c>
      <c r="M31" s="100">
        <f t="shared" si="0"/>
        <v>162</v>
      </c>
      <c r="N31" s="100">
        <f t="shared" si="1"/>
        <v>126</v>
      </c>
      <c r="O31" s="73">
        <f t="shared" si="6"/>
        <v>3.6120401337792645</v>
      </c>
      <c r="P31" s="73">
        <f t="shared" si="7"/>
        <v>3.2020330368487926</v>
      </c>
      <c r="Q31" s="21">
        <v>16186</v>
      </c>
      <c r="R31" s="21">
        <v>23045</v>
      </c>
      <c r="S31" s="21">
        <v>612</v>
      </c>
      <c r="T31" s="21">
        <v>115</v>
      </c>
      <c r="U31" s="73">
        <f t="shared" si="8"/>
        <v>3.78</v>
      </c>
      <c r="V31" s="73">
        <f t="shared" si="9"/>
        <v>0.5</v>
      </c>
      <c r="W31" s="57"/>
      <c r="X31" s="58"/>
      <c r="Y31" s="58"/>
      <c r="Z31" s="58"/>
      <c r="AA31" s="58"/>
    </row>
    <row r="32" spans="1:27" ht="14.45" customHeight="1" x14ac:dyDescent="0.2">
      <c r="A32" s="4">
        <v>24</v>
      </c>
      <c r="B32" s="132" t="s">
        <v>316</v>
      </c>
      <c r="C32" s="21">
        <v>2082</v>
      </c>
      <c r="D32" s="21">
        <v>2134</v>
      </c>
      <c r="E32" s="21">
        <v>33</v>
      </c>
      <c r="F32" s="21">
        <v>17</v>
      </c>
      <c r="G32" s="73">
        <f t="shared" si="2"/>
        <v>1.59</v>
      </c>
      <c r="H32" s="73">
        <f t="shared" si="3"/>
        <v>0.8</v>
      </c>
      <c r="I32" s="21">
        <v>2</v>
      </c>
      <c r="J32" s="21">
        <v>6</v>
      </c>
      <c r="K32" s="73">
        <f t="shared" si="4"/>
        <v>9.6061479346781942E-2</v>
      </c>
      <c r="L32" s="73">
        <f t="shared" si="5"/>
        <v>0.28116213683223995</v>
      </c>
      <c r="M32" s="100">
        <f t="shared" si="0"/>
        <v>35</v>
      </c>
      <c r="N32" s="100">
        <f t="shared" si="1"/>
        <v>23</v>
      </c>
      <c r="O32" s="73">
        <f t="shared" si="6"/>
        <v>1.6810758885686838</v>
      </c>
      <c r="P32" s="73">
        <f t="shared" si="7"/>
        <v>1.0777881911902532</v>
      </c>
      <c r="Q32" s="21">
        <v>7573</v>
      </c>
      <c r="R32" s="21">
        <v>12747</v>
      </c>
      <c r="S32" s="21">
        <v>79</v>
      </c>
      <c r="T32" s="21">
        <v>17</v>
      </c>
      <c r="U32" s="73">
        <f t="shared" si="8"/>
        <v>1.04</v>
      </c>
      <c r="V32" s="73">
        <f t="shared" si="9"/>
        <v>0.13</v>
      </c>
      <c r="W32" s="57"/>
      <c r="X32" s="58"/>
      <c r="Y32" s="58"/>
      <c r="Z32" s="58"/>
      <c r="AA32" s="58"/>
    </row>
    <row r="33" spans="1:27" ht="14.45" customHeight="1" x14ac:dyDescent="0.2">
      <c r="A33" s="4">
        <v>25</v>
      </c>
      <c r="B33" s="132" t="s">
        <v>317</v>
      </c>
      <c r="C33" s="21">
        <v>3660</v>
      </c>
      <c r="D33" s="21">
        <v>2924</v>
      </c>
      <c r="E33" s="21">
        <v>81</v>
      </c>
      <c r="F33" s="21">
        <v>61</v>
      </c>
      <c r="G33" s="73">
        <f t="shared" si="2"/>
        <v>2.21</v>
      </c>
      <c r="H33" s="73">
        <f t="shared" si="3"/>
        <v>2.09</v>
      </c>
      <c r="I33" s="21">
        <v>3</v>
      </c>
      <c r="J33" s="21">
        <v>12</v>
      </c>
      <c r="K33" s="73">
        <f t="shared" si="4"/>
        <v>8.1967213114754092E-2</v>
      </c>
      <c r="L33" s="73">
        <f t="shared" si="5"/>
        <v>0.41039671682626538</v>
      </c>
      <c r="M33" s="100">
        <f t="shared" si="0"/>
        <v>84</v>
      </c>
      <c r="N33" s="100">
        <f t="shared" si="1"/>
        <v>73</v>
      </c>
      <c r="O33" s="73">
        <f t="shared" si="6"/>
        <v>2.2950819672131146</v>
      </c>
      <c r="P33" s="73">
        <f t="shared" si="7"/>
        <v>2.4965800273597809</v>
      </c>
      <c r="Q33" s="21">
        <v>13805</v>
      </c>
      <c r="R33" s="21">
        <v>22908</v>
      </c>
      <c r="S33" s="21">
        <v>76</v>
      </c>
      <c r="T33" s="21">
        <v>61</v>
      </c>
      <c r="U33" s="73">
        <f t="shared" si="8"/>
        <v>0.55000000000000004</v>
      </c>
      <c r="V33" s="73">
        <f t="shared" si="9"/>
        <v>0.27</v>
      </c>
      <c r="W33" s="57"/>
      <c r="X33" s="58"/>
      <c r="Y33" s="58"/>
      <c r="Z33" s="58"/>
      <c r="AA33" s="58"/>
    </row>
    <row r="34" spans="1:27" ht="14.45" customHeight="1" x14ac:dyDescent="0.2">
      <c r="A34" s="4">
        <v>26</v>
      </c>
      <c r="B34" s="132" t="s">
        <v>96</v>
      </c>
      <c r="C34" s="21">
        <v>6453</v>
      </c>
      <c r="D34" s="21">
        <v>6429</v>
      </c>
      <c r="E34" s="21">
        <v>362</v>
      </c>
      <c r="F34" s="21">
        <v>232</v>
      </c>
      <c r="G34" s="73">
        <f t="shared" si="2"/>
        <v>5.61</v>
      </c>
      <c r="H34" s="73">
        <f t="shared" si="3"/>
        <v>3.61</v>
      </c>
      <c r="I34" s="21">
        <v>8</v>
      </c>
      <c r="J34" s="21">
        <v>6</v>
      </c>
      <c r="K34" s="73">
        <f t="shared" si="4"/>
        <v>0.12397334573066791</v>
      </c>
      <c r="L34" s="73">
        <f t="shared" si="5"/>
        <v>9.3327111525898274E-2</v>
      </c>
      <c r="M34" s="100">
        <f t="shared" si="0"/>
        <v>370</v>
      </c>
      <c r="N34" s="100">
        <f t="shared" si="1"/>
        <v>238</v>
      </c>
      <c r="O34" s="73">
        <f t="shared" si="6"/>
        <v>5.7337672400433908</v>
      </c>
      <c r="P34" s="73">
        <f t="shared" si="7"/>
        <v>3.7019754238606319</v>
      </c>
      <c r="Q34" s="21">
        <v>145015</v>
      </c>
      <c r="R34" s="21">
        <v>143376</v>
      </c>
      <c r="S34" s="21">
        <v>1691</v>
      </c>
      <c r="T34" s="21">
        <v>232</v>
      </c>
      <c r="U34" s="73">
        <f t="shared" si="8"/>
        <v>1.17</v>
      </c>
      <c r="V34" s="73">
        <f t="shared" si="9"/>
        <v>0.16</v>
      </c>
      <c r="W34" s="57"/>
      <c r="X34" s="58"/>
      <c r="Y34" s="58"/>
      <c r="Z34" s="58"/>
      <c r="AA34" s="58"/>
    </row>
    <row r="35" spans="1:27" ht="14.45" customHeight="1" x14ac:dyDescent="0.2">
      <c r="A35" s="4">
        <v>27</v>
      </c>
      <c r="B35" s="132" t="s">
        <v>97</v>
      </c>
      <c r="C35" s="21"/>
      <c r="D35" s="21"/>
      <c r="E35" s="21"/>
      <c r="F35" s="21"/>
      <c r="G35" s="73"/>
      <c r="H35" s="73">
        <f>IF(D35=0,0,ROUND(SUM(F35*100/D35),2))</f>
        <v>0</v>
      </c>
      <c r="I35" s="21"/>
      <c r="J35" s="21"/>
      <c r="K35" s="73"/>
      <c r="L35" s="73"/>
      <c r="M35" s="100"/>
      <c r="N35" s="100"/>
      <c r="O35" s="73"/>
      <c r="P35" s="73"/>
      <c r="Q35" s="21"/>
      <c r="R35" s="21"/>
      <c r="S35" s="21"/>
      <c r="T35" s="21"/>
      <c r="U35" s="73"/>
      <c r="V35" s="73"/>
      <c r="W35" s="57"/>
      <c r="X35" s="58"/>
      <c r="Y35" s="58"/>
      <c r="Z35" s="58"/>
      <c r="AA35" s="58"/>
    </row>
    <row r="36" spans="1:27" ht="14.45" customHeight="1" x14ac:dyDescent="0.2">
      <c r="A36" s="77"/>
      <c r="B36" s="133" t="s">
        <v>25</v>
      </c>
      <c r="C36" s="209">
        <f>SUM(C9:C35)</f>
        <v>138764</v>
      </c>
      <c r="D36" s="209">
        <f>SUM(D9:D35)</f>
        <v>122545</v>
      </c>
      <c r="E36" s="209">
        <f>SUM(E9:E35)</f>
        <v>3534</v>
      </c>
      <c r="F36" s="209">
        <f>SUM(F9:F35)</f>
        <v>3019</v>
      </c>
      <c r="G36" s="210">
        <f>IF(C36=0,0,ROUND(SUM(E36*100/C36),2))</f>
        <v>2.5499999999999998</v>
      </c>
      <c r="H36" s="210">
        <f t="shared" si="3"/>
        <v>2.46</v>
      </c>
      <c r="I36" s="209">
        <f>SUM(I9:I35)</f>
        <v>241</v>
      </c>
      <c r="J36" s="209">
        <f>SUM(J9:J35)</f>
        <v>251</v>
      </c>
      <c r="K36" s="210">
        <f>IF(C36=0,0,I36/C36*100)</f>
        <v>0.17367616961171486</v>
      </c>
      <c r="L36" s="210">
        <f t="shared" si="5"/>
        <v>0.20482271818515646</v>
      </c>
      <c r="M36" s="209">
        <f>SUM(M9:M35)</f>
        <v>3775</v>
      </c>
      <c r="N36" s="209">
        <f>SUM(N9:N35)</f>
        <v>3270</v>
      </c>
      <c r="O36" s="210">
        <f>IF(C36=0,0,M36/C36*100)</f>
        <v>2.7204462252457411</v>
      </c>
      <c r="P36" s="210">
        <f t="shared" si="7"/>
        <v>2.6684075237667795</v>
      </c>
      <c r="Q36" s="209">
        <f>SUM(Q9:Q35)</f>
        <v>698657</v>
      </c>
      <c r="R36" s="209">
        <f>SUM(R9:R35)</f>
        <v>992646</v>
      </c>
      <c r="S36" s="209">
        <f>SUM(S9:S35)</f>
        <v>7680</v>
      </c>
      <c r="T36" s="209">
        <f>SUM(T9:T35)</f>
        <v>3019</v>
      </c>
      <c r="U36" s="210">
        <f>IF(Q36=0,0,ROUND(SUM(S36*100/Q36),2))</f>
        <v>1.1000000000000001</v>
      </c>
      <c r="V36" s="210">
        <f t="shared" si="9"/>
        <v>0.3</v>
      </c>
      <c r="W36" s="57"/>
      <c r="X36" s="58"/>
      <c r="Y36" s="58"/>
      <c r="Z36" s="58"/>
      <c r="AA36" s="58"/>
    </row>
    <row r="37" spans="1:27" ht="12.2" customHeight="1" x14ac:dyDescent="0.2">
      <c r="A37" s="38"/>
      <c r="B37" s="38"/>
      <c r="C37" s="38"/>
      <c r="D37" s="38"/>
      <c r="E37" s="38"/>
      <c r="F37" s="38"/>
      <c r="G37" s="38"/>
      <c r="H37" s="38"/>
      <c r="I37" s="85"/>
      <c r="J37" s="38"/>
      <c r="K37" s="38"/>
      <c r="L37" s="38"/>
      <c r="M37" s="85"/>
      <c r="N37" s="6"/>
      <c r="O37" s="38"/>
      <c r="P37" s="38"/>
      <c r="Q37" s="139"/>
      <c r="R37" s="139"/>
      <c r="S37" s="139"/>
      <c r="T37" s="139"/>
      <c r="U37" s="139"/>
      <c r="V37" s="139"/>
      <c r="W37" s="58"/>
      <c r="X37" s="58"/>
      <c r="Y37" s="58"/>
      <c r="Z37" s="58"/>
      <c r="AA37" s="58"/>
    </row>
    <row r="38" spans="1:27" ht="12.2" customHeight="1" x14ac:dyDescent="0.2">
      <c r="B38" s="1" t="s">
        <v>329</v>
      </c>
      <c r="M38" s="1"/>
      <c r="N38" s="1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ht="12.2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ht="12.2" customHeight="1" x14ac:dyDescent="0.2">
      <c r="A40" s="1"/>
      <c r="B40" s="39"/>
      <c r="C40" s="1"/>
      <c r="D40" s="48"/>
      <c r="E40" s="49"/>
      <c r="F40" s="48"/>
      <c r="G40" s="1"/>
      <c r="H40" s="49"/>
      <c r="I40" s="49"/>
      <c r="J40" s="48"/>
      <c r="K40" s="1"/>
      <c r="L40" s="1"/>
      <c r="M40" s="1"/>
      <c r="N40" s="1"/>
      <c r="O40" s="1"/>
      <c r="P40" s="1"/>
      <c r="Q40" s="58"/>
      <c r="R40" s="48"/>
      <c r="S40" s="49"/>
      <c r="T40" s="48"/>
      <c r="U40" s="58"/>
      <c r="V40" s="58"/>
      <c r="W40" s="58"/>
      <c r="X40" s="58"/>
      <c r="Y40" s="58"/>
      <c r="Z40" s="58"/>
      <c r="AA40" s="58"/>
    </row>
    <row r="41" spans="1:27" ht="12.2" customHeight="1" x14ac:dyDescent="0.2">
      <c r="A41" s="1"/>
      <c r="B41" s="39"/>
      <c r="C41" s="1"/>
      <c r="D41" s="48"/>
      <c r="E41" s="49"/>
      <c r="F41" s="48"/>
      <c r="G41" s="1"/>
      <c r="H41" s="49"/>
      <c r="I41" s="49"/>
      <c r="J41" s="48"/>
      <c r="K41" s="1"/>
      <c r="L41" s="1"/>
      <c r="M41" s="1"/>
      <c r="N41" s="1"/>
      <c r="O41" s="1"/>
      <c r="P41" s="1"/>
      <c r="Q41" s="58"/>
      <c r="R41" s="48"/>
      <c r="S41" s="49"/>
      <c r="T41" s="48"/>
      <c r="U41" s="58"/>
      <c r="V41" s="58"/>
      <c r="W41" s="58"/>
      <c r="X41" s="58"/>
      <c r="Y41" s="58"/>
      <c r="Z41" s="58"/>
      <c r="AA41" s="58"/>
    </row>
    <row r="42" spans="1:27" ht="12.2" customHeight="1" x14ac:dyDescent="0.2">
      <c r="A42" s="1"/>
      <c r="B42" s="39"/>
      <c r="C42" s="1"/>
      <c r="D42" s="48"/>
      <c r="E42" s="49"/>
      <c r="F42" s="48"/>
      <c r="G42" s="1"/>
      <c r="H42" s="49"/>
      <c r="I42" s="49"/>
      <c r="J42" s="48"/>
      <c r="K42" s="1"/>
      <c r="L42" s="1"/>
      <c r="M42" s="1"/>
      <c r="N42" s="1"/>
      <c r="O42" s="1"/>
      <c r="P42" s="1"/>
      <c r="Q42" s="58"/>
      <c r="R42" s="48"/>
      <c r="S42" s="49"/>
      <c r="T42" s="48"/>
      <c r="U42" s="58"/>
      <c r="V42" s="58"/>
      <c r="W42" s="58"/>
      <c r="X42" s="58"/>
      <c r="Y42" s="58"/>
      <c r="Z42" s="58"/>
      <c r="AA42" s="58"/>
    </row>
    <row r="43" spans="1:27" ht="12.2" customHeight="1" x14ac:dyDescent="0.2">
      <c r="A43" s="1"/>
      <c r="B43" s="39"/>
      <c r="C43" s="1"/>
      <c r="D43" s="49"/>
      <c r="E43" s="49"/>
      <c r="F43" s="49"/>
      <c r="G43" s="1"/>
      <c r="H43" s="49"/>
      <c r="I43" s="49"/>
      <c r="J43" s="49"/>
      <c r="K43" s="1"/>
      <c r="L43" s="1"/>
      <c r="M43" s="1"/>
      <c r="N43" s="1"/>
      <c r="O43" s="1"/>
      <c r="P43" s="1"/>
      <c r="Q43" s="58"/>
      <c r="R43" s="49"/>
      <c r="S43" s="49"/>
      <c r="T43" s="49"/>
      <c r="U43" s="58"/>
      <c r="V43" s="58"/>
      <c r="W43" s="58"/>
      <c r="X43" s="58"/>
      <c r="Y43" s="58"/>
      <c r="Z43" s="58"/>
      <c r="AA43" s="58"/>
    </row>
    <row r="44" spans="1:27" ht="12.2" customHeight="1" x14ac:dyDescent="0.2">
      <c r="A44" s="1"/>
      <c r="B44" s="3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ht="12.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ht="12.2" customHeight="1" x14ac:dyDescent="0.2">
      <c r="M46" s="1"/>
      <c r="N46" s="1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ht="12.2" customHeight="1" x14ac:dyDescent="0.2"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ht="12.2" customHeight="1" x14ac:dyDescent="0.2"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7:27" ht="12.2" customHeight="1" x14ac:dyDescent="0.2"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7:27" ht="12.2" customHeight="1" x14ac:dyDescent="0.2"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7:27" ht="12.2" customHeight="1" x14ac:dyDescent="0.2"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7:27" ht="12.2" customHeight="1" x14ac:dyDescent="0.2"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7:27" ht="12.2" customHeight="1" x14ac:dyDescent="0.2"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7:27" ht="12.2" customHeight="1" x14ac:dyDescent="0.2"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7:27" ht="12.2" customHeight="1" x14ac:dyDescent="0.2"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7:27" ht="12.2" customHeight="1" x14ac:dyDescent="0.2"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7:27" ht="12.2" customHeight="1" x14ac:dyDescent="0.2"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7:27" ht="12.2" customHeight="1" x14ac:dyDescent="0.2"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7:27" ht="12.2" customHeight="1" x14ac:dyDescent="0.2"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7:27" ht="12.2" customHeight="1" x14ac:dyDescent="0.2"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7:27" ht="12.2" customHeight="1" x14ac:dyDescent="0.2"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7:27" ht="12.2" customHeight="1" x14ac:dyDescent="0.2"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7:27" ht="12.2" customHeight="1" x14ac:dyDescent="0.2"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7:27" ht="12.2" customHeight="1" x14ac:dyDescent="0.2"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7:27" ht="12.2" customHeight="1" x14ac:dyDescent="0.2"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7:27" ht="12.2" customHeight="1" x14ac:dyDescent="0.2"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7:27" ht="12.2" customHeight="1" x14ac:dyDescent="0.2"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7:27" ht="12.2" customHeight="1" x14ac:dyDescent="0.2"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7:27" ht="12.2" customHeight="1" x14ac:dyDescent="0.2"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7:27" ht="12.2" customHeight="1" x14ac:dyDescent="0.2"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7:27" ht="12.2" customHeight="1" x14ac:dyDescent="0.2"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7:27" ht="12.2" customHeight="1" x14ac:dyDescent="0.2"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7:27" ht="12.2" customHeight="1" x14ac:dyDescent="0.2"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7:27" ht="12.2" customHeight="1" x14ac:dyDescent="0.2"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7:27" ht="12.2" customHeight="1" x14ac:dyDescent="0.2"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7:27" ht="12.2" customHeight="1" x14ac:dyDescent="0.2"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7:27" ht="12.2" customHeight="1" x14ac:dyDescent="0.2"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7:27" ht="12.2" customHeight="1" x14ac:dyDescent="0.2"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7:27" ht="12.2" customHeight="1" x14ac:dyDescent="0.2"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7:27" ht="12.2" customHeight="1" x14ac:dyDescent="0.2"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7:27" ht="12.2" customHeight="1" x14ac:dyDescent="0.2"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7:27" ht="12.2" customHeight="1" x14ac:dyDescent="0.2"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7:27" ht="12.2" customHeight="1" x14ac:dyDescent="0.2"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7:27" ht="12.2" customHeight="1" x14ac:dyDescent="0.2"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7:27" ht="12.2" customHeight="1" x14ac:dyDescent="0.2"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7:27" ht="12.2" customHeight="1" x14ac:dyDescent="0.2"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7:27" ht="12.2" customHeight="1" x14ac:dyDescent="0.2"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7:27" ht="12.2" customHeight="1" x14ac:dyDescent="0.2"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7:27" ht="12.2" customHeight="1" x14ac:dyDescent="0.2"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7:27" ht="12.2" customHeight="1" x14ac:dyDescent="0.2"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7:27" ht="12.2" customHeight="1" x14ac:dyDescent="0.2"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7:27" ht="12.2" customHeight="1" x14ac:dyDescent="0.2"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7:27" ht="12.2" customHeight="1" x14ac:dyDescent="0.2"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7:27" ht="12.2" customHeight="1" x14ac:dyDescent="0.2"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7:27" ht="12.2" customHeight="1" x14ac:dyDescent="0.2"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7:27" ht="12.2" customHeight="1" x14ac:dyDescent="0.2"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7:27" ht="12.2" customHeight="1" x14ac:dyDescent="0.2"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7:27" ht="12.2" customHeight="1" x14ac:dyDescent="0.2"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7:27" ht="12.2" customHeight="1" x14ac:dyDescent="0.2"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7:27" ht="12.2" customHeight="1" x14ac:dyDescent="0.2"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7:27" ht="12.2" customHeight="1" x14ac:dyDescent="0.2"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7:27" ht="12.2" customHeight="1" x14ac:dyDescent="0.2"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7:27" ht="12.2" customHeight="1" x14ac:dyDescent="0.2"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7:27" ht="12.2" customHeight="1" x14ac:dyDescent="0.2"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7:27" ht="12.2" customHeight="1" x14ac:dyDescent="0.2"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7:27" ht="12.2" customHeight="1" x14ac:dyDescent="0.2"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7:27" ht="12.2" customHeight="1" x14ac:dyDescent="0.2"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7:27" ht="12.2" customHeight="1" x14ac:dyDescent="0.2"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7:27" ht="12.2" customHeight="1" x14ac:dyDescent="0.2"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7:27" ht="12.2" customHeight="1" x14ac:dyDescent="0.2"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7:27" ht="12.2" customHeight="1" x14ac:dyDescent="0.2"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7:27" ht="12.2" customHeight="1" x14ac:dyDescent="0.2"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7:27" ht="12.2" customHeight="1" x14ac:dyDescent="0.2"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7:27" ht="12.2" customHeight="1" x14ac:dyDescent="0.2"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7:27" ht="12.2" customHeight="1" x14ac:dyDescent="0.2"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7:27" ht="12.2" customHeight="1" x14ac:dyDescent="0.2"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7:27" ht="12.2" customHeight="1" x14ac:dyDescent="0.2"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7:27" ht="12.2" customHeight="1" x14ac:dyDescent="0.2"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7:27" ht="12.2" customHeight="1" x14ac:dyDescent="0.2"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7:27" ht="12.2" customHeight="1" x14ac:dyDescent="0.2"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7:27" ht="12.2" customHeight="1" x14ac:dyDescent="0.2"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7:27" ht="12.2" customHeight="1" x14ac:dyDescent="0.2"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7:27" ht="12.2" customHeight="1" x14ac:dyDescent="0.2"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7:27" ht="12.2" customHeight="1" x14ac:dyDescent="0.2"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7:27" ht="12.2" customHeight="1" x14ac:dyDescent="0.2"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7:27" ht="12.2" customHeight="1" x14ac:dyDescent="0.2"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7:27" ht="12.2" customHeight="1" x14ac:dyDescent="0.2"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7:27" ht="12.2" customHeight="1" x14ac:dyDescent="0.2"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7:27" ht="12.2" customHeight="1" x14ac:dyDescent="0.2"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7:27" ht="12.2" customHeight="1" x14ac:dyDescent="0.2"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7:27" ht="12.2" customHeight="1" x14ac:dyDescent="0.2"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7:27" ht="12.2" customHeight="1" x14ac:dyDescent="0.2"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7:27" ht="12.2" customHeight="1" x14ac:dyDescent="0.2"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7:27" ht="12.2" customHeight="1" x14ac:dyDescent="0.2"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7:27" ht="12.2" customHeight="1" x14ac:dyDescent="0.2"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7:27" ht="12.2" customHeight="1" x14ac:dyDescent="0.2"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7:27" ht="12.2" customHeight="1" x14ac:dyDescent="0.2"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7:27" ht="12.2" customHeight="1" x14ac:dyDescent="0.2"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7:27" ht="12.2" customHeight="1" x14ac:dyDescent="0.2"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</row>
    <row r="140" spans="17:27" ht="12.2" customHeight="1" x14ac:dyDescent="0.2"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</row>
    <row r="141" spans="17:27" ht="12.2" customHeight="1" x14ac:dyDescent="0.2"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</row>
    <row r="142" spans="17:27" ht="12.2" customHeight="1" x14ac:dyDescent="0.2"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</row>
    <row r="143" spans="17:27" ht="12.2" customHeight="1" x14ac:dyDescent="0.2"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</row>
    <row r="144" spans="17:27" ht="12.2" customHeight="1" x14ac:dyDescent="0.2"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</row>
    <row r="145" spans="17:27" ht="12.2" customHeight="1" x14ac:dyDescent="0.2"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</row>
    <row r="146" spans="17:27" ht="12.2" customHeight="1" x14ac:dyDescent="0.2"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</row>
    <row r="147" spans="17:27" ht="12.2" customHeight="1" x14ac:dyDescent="0.2"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</row>
    <row r="148" spans="17:27" ht="12.2" customHeight="1" x14ac:dyDescent="0.2"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</row>
    <row r="149" spans="17:27" ht="12.2" customHeight="1" x14ac:dyDescent="0.2"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</row>
    <row r="150" spans="17:27" ht="12.2" customHeight="1" x14ac:dyDescent="0.2"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</row>
    <row r="151" spans="17:27" ht="12.2" customHeight="1" x14ac:dyDescent="0.2"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</row>
    <row r="152" spans="17:27" ht="12.2" customHeight="1" x14ac:dyDescent="0.2"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</row>
    <row r="153" spans="17:27" ht="12.2" customHeight="1" x14ac:dyDescent="0.2"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</row>
    <row r="154" spans="17:27" ht="12.2" customHeight="1" x14ac:dyDescent="0.2"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</row>
    <row r="155" spans="17:27" ht="12.2" customHeight="1" x14ac:dyDescent="0.2"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</row>
    <row r="156" spans="17:27" ht="12.2" customHeight="1" x14ac:dyDescent="0.2"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</row>
    <row r="157" spans="17:27" ht="12.2" customHeight="1" x14ac:dyDescent="0.2"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</row>
    <row r="158" spans="17:27" ht="12.2" customHeight="1" x14ac:dyDescent="0.2"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</row>
    <row r="159" spans="17:27" ht="12.2" customHeight="1" x14ac:dyDescent="0.2"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</row>
    <row r="160" spans="17:27" ht="12.2" customHeight="1" x14ac:dyDescent="0.2"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</row>
    <row r="161" spans="17:27" ht="12.2" customHeight="1" x14ac:dyDescent="0.2"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</row>
    <row r="162" spans="17:27" ht="12.2" customHeight="1" x14ac:dyDescent="0.2"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</row>
    <row r="163" spans="17:27" ht="12.2" customHeight="1" x14ac:dyDescent="0.2"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</row>
    <row r="164" spans="17:27" ht="12.2" customHeight="1" x14ac:dyDescent="0.2"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</row>
    <row r="165" spans="17:27" ht="12.2" customHeight="1" x14ac:dyDescent="0.2"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</row>
    <row r="166" spans="17:27" ht="12.2" customHeight="1" x14ac:dyDescent="0.2"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</row>
    <row r="167" spans="17:27" ht="12.2" customHeight="1" x14ac:dyDescent="0.2"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</row>
    <row r="168" spans="17:27" ht="12.2" customHeight="1" x14ac:dyDescent="0.2"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</row>
    <row r="169" spans="17:27" ht="12.2" customHeight="1" x14ac:dyDescent="0.2"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</row>
    <row r="170" spans="17:27" ht="12.2" customHeight="1" x14ac:dyDescent="0.2"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</row>
    <row r="171" spans="17:27" ht="12.2" customHeight="1" x14ac:dyDescent="0.2"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</row>
    <row r="172" spans="17:27" ht="12.2" customHeight="1" x14ac:dyDescent="0.2"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</row>
    <row r="173" spans="17:27" ht="12.2" customHeight="1" x14ac:dyDescent="0.2"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</row>
    <row r="174" spans="17:27" ht="12.2" customHeight="1" x14ac:dyDescent="0.2"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</row>
    <row r="175" spans="17:27" ht="12.2" customHeight="1" x14ac:dyDescent="0.2"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</row>
    <row r="176" spans="17:27" ht="12.2" customHeight="1" x14ac:dyDescent="0.2"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</row>
    <row r="177" spans="17:27" ht="12.2" customHeight="1" x14ac:dyDescent="0.2"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</row>
    <row r="178" spans="17:27" ht="12.2" customHeight="1" x14ac:dyDescent="0.2"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</row>
    <row r="179" spans="17:27" ht="12.2" customHeight="1" x14ac:dyDescent="0.2"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</row>
    <row r="180" spans="17:27" ht="12.2" customHeight="1" x14ac:dyDescent="0.2"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</row>
    <row r="181" spans="17:27" ht="12.2" customHeight="1" x14ac:dyDescent="0.2"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</row>
    <row r="182" spans="17:27" ht="12.2" customHeight="1" x14ac:dyDescent="0.2"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</row>
    <row r="183" spans="17:27" ht="12.2" customHeight="1" x14ac:dyDescent="0.2"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</row>
    <row r="184" spans="17:27" ht="12.2" customHeight="1" x14ac:dyDescent="0.2"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</row>
    <row r="185" spans="17:27" ht="12.2" customHeight="1" x14ac:dyDescent="0.2"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</row>
    <row r="186" spans="17:27" ht="12.2" customHeight="1" x14ac:dyDescent="0.2"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</row>
    <row r="187" spans="17:27" ht="12.2" customHeight="1" x14ac:dyDescent="0.2"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</row>
    <row r="188" spans="17:27" ht="12.2" customHeight="1" x14ac:dyDescent="0.2"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</row>
    <row r="189" spans="17:27" ht="12.2" customHeight="1" x14ac:dyDescent="0.2"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</row>
    <row r="190" spans="17:27" ht="12.2" customHeight="1" x14ac:dyDescent="0.2"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</row>
    <row r="191" spans="17:27" ht="12.2" customHeight="1" x14ac:dyDescent="0.2"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</row>
    <row r="192" spans="17:27" ht="12.2" customHeight="1" x14ac:dyDescent="0.2"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</row>
    <row r="193" spans="17:27" ht="12.2" customHeight="1" x14ac:dyDescent="0.2"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</row>
    <row r="194" spans="17:27" ht="12.2" customHeight="1" x14ac:dyDescent="0.2"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</row>
    <row r="195" spans="17:27" ht="12.2" customHeight="1" x14ac:dyDescent="0.2"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</row>
    <row r="196" spans="17:27" ht="12.2" customHeight="1" x14ac:dyDescent="0.2"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</row>
    <row r="197" spans="17:27" ht="12.2" customHeight="1" x14ac:dyDescent="0.2"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</row>
    <row r="198" spans="17:27" ht="12.2" customHeight="1" x14ac:dyDescent="0.2"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</row>
    <row r="199" spans="17:27" ht="12.2" customHeight="1" x14ac:dyDescent="0.2"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</row>
    <row r="200" spans="17:27" ht="12.2" customHeight="1" x14ac:dyDescent="0.2"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</row>
    <row r="201" spans="17:27" ht="12.2" customHeight="1" x14ac:dyDescent="0.2"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</row>
    <row r="202" spans="17:27" ht="12.2" customHeight="1" x14ac:dyDescent="0.2"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</row>
    <row r="203" spans="17:27" ht="12.2" customHeight="1" x14ac:dyDescent="0.2"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</row>
    <row r="204" spans="17:27" ht="12.2" customHeight="1" x14ac:dyDescent="0.2"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</row>
    <row r="205" spans="17:27" ht="12.2" customHeight="1" x14ac:dyDescent="0.2"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</row>
    <row r="206" spans="17:27" ht="12.2" customHeight="1" x14ac:dyDescent="0.2"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</row>
    <row r="207" spans="17:27" ht="12.2" customHeight="1" x14ac:dyDescent="0.2"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</row>
    <row r="208" spans="17:27" ht="12.2" customHeight="1" x14ac:dyDescent="0.2"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</row>
    <row r="209" spans="17:27" ht="12.2" customHeight="1" x14ac:dyDescent="0.2"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</row>
    <row r="210" spans="17:27" ht="12.2" customHeight="1" x14ac:dyDescent="0.2"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</row>
    <row r="211" spans="17:27" ht="12.2" customHeight="1" x14ac:dyDescent="0.2"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</row>
    <row r="212" spans="17:27" ht="12.2" customHeight="1" x14ac:dyDescent="0.2"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</row>
    <row r="213" spans="17:27" ht="12.2" customHeight="1" x14ac:dyDescent="0.2"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</row>
    <row r="214" spans="17:27" ht="12.2" customHeight="1" x14ac:dyDescent="0.2"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</row>
    <row r="215" spans="17:27" ht="12.2" customHeight="1" x14ac:dyDescent="0.2"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</row>
    <row r="216" spans="17:27" ht="12.2" customHeight="1" x14ac:dyDescent="0.2"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</row>
    <row r="217" spans="17:27" ht="12.2" customHeight="1" x14ac:dyDescent="0.2"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</row>
    <row r="218" spans="17:27" ht="12.2" customHeight="1" x14ac:dyDescent="0.2"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</row>
    <row r="219" spans="17:27" ht="12.2" customHeight="1" x14ac:dyDescent="0.2"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</row>
    <row r="220" spans="17:27" ht="12.2" customHeight="1" x14ac:dyDescent="0.2"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</row>
    <row r="221" spans="17:27" ht="12.2" customHeight="1" x14ac:dyDescent="0.2"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</row>
    <row r="222" spans="17:27" ht="12.2" customHeight="1" x14ac:dyDescent="0.2"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</row>
    <row r="223" spans="17:27" ht="12.2" customHeight="1" x14ac:dyDescent="0.2"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</row>
    <row r="224" spans="17:27" ht="12.2" customHeight="1" x14ac:dyDescent="0.2"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</row>
    <row r="225" spans="17:27" ht="12.2" customHeight="1" x14ac:dyDescent="0.2"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</row>
    <row r="226" spans="17:27" ht="12.2" customHeight="1" x14ac:dyDescent="0.2"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</row>
    <row r="227" spans="17:27" ht="12.2" customHeight="1" x14ac:dyDescent="0.2"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</row>
    <row r="228" spans="17:27" ht="12.2" customHeight="1" x14ac:dyDescent="0.2"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</row>
    <row r="229" spans="17:27" ht="12.2" customHeight="1" x14ac:dyDescent="0.2"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</row>
    <row r="230" spans="17:27" ht="12.2" customHeight="1" x14ac:dyDescent="0.2"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</row>
    <row r="231" spans="17:27" ht="12.2" customHeight="1" x14ac:dyDescent="0.2"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</row>
    <row r="232" spans="17:27" ht="12.2" customHeight="1" x14ac:dyDescent="0.2"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</row>
    <row r="233" spans="17:27" ht="12.2" customHeight="1" x14ac:dyDescent="0.2"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</row>
    <row r="234" spans="17:27" ht="12.2" customHeight="1" x14ac:dyDescent="0.2"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</row>
    <row r="235" spans="17:27" ht="12.2" customHeight="1" x14ac:dyDescent="0.2"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</row>
    <row r="236" spans="17:27" ht="12.2" customHeight="1" x14ac:dyDescent="0.2"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</row>
    <row r="237" spans="17:27" ht="12.2" customHeight="1" x14ac:dyDescent="0.2"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</row>
    <row r="238" spans="17:27" ht="12.2" customHeight="1" x14ac:dyDescent="0.2"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</row>
    <row r="239" spans="17:27" ht="12.2" customHeight="1" x14ac:dyDescent="0.2"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</row>
    <row r="240" spans="17:27" ht="12.2" customHeight="1" x14ac:dyDescent="0.2"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</row>
    <row r="241" spans="17:27" ht="12.2" customHeight="1" x14ac:dyDescent="0.2"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</row>
    <row r="242" spans="17:27" ht="12.2" customHeight="1" x14ac:dyDescent="0.2"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</row>
    <row r="243" spans="17:27" ht="12.2" customHeight="1" x14ac:dyDescent="0.2"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</row>
    <row r="244" spans="17:27" ht="12.2" customHeight="1" x14ac:dyDescent="0.2"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</row>
    <row r="245" spans="17:27" ht="12.2" customHeight="1" x14ac:dyDescent="0.2"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</row>
    <row r="246" spans="17:27" ht="12.2" customHeight="1" x14ac:dyDescent="0.2"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</row>
    <row r="247" spans="17:27" ht="12.2" customHeight="1" x14ac:dyDescent="0.2"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</row>
    <row r="248" spans="17:27" ht="12.2" customHeight="1" x14ac:dyDescent="0.2"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</row>
    <row r="249" spans="17:27" ht="12.2" customHeight="1" x14ac:dyDescent="0.2"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</row>
    <row r="250" spans="17:27" ht="12.2" customHeight="1" x14ac:dyDescent="0.2"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</row>
    <row r="251" spans="17:27" ht="12.2" customHeight="1" x14ac:dyDescent="0.2"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</row>
    <row r="252" spans="17:27" ht="12.2" customHeight="1" x14ac:dyDescent="0.2"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</row>
    <row r="253" spans="17:27" ht="12.2" customHeight="1" x14ac:dyDescent="0.2"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</row>
    <row r="254" spans="17:27" ht="12.2" customHeight="1" x14ac:dyDescent="0.2"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</row>
    <row r="255" spans="17:27" ht="12.2" customHeight="1" x14ac:dyDescent="0.2"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</row>
    <row r="256" spans="17:27" ht="12.2" customHeight="1" x14ac:dyDescent="0.2"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</row>
    <row r="257" spans="17:27" ht="12.2" customHeight="1" x14ac:dyDescent="0.2"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</row>
    <row r="258" spans="17:27" ht="12.2" customHeight="1" x14ac:dyDescent="0.2"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</row>
    <row r="259" spans="17:27" ht="12.2" customHeight="1" x14ac:dyDescent="0.2"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</row>
    <row r="260" spans="17:27" ht="12.2" customHeight="1" x14ac:dyDescent="0.2"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</row>
    <row r="261" spans="17:27" ht="12.2" customHeight="1" x14ac:dyDescent="0.2"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</row>
    <row r="262" spans="17:27" ht="12.2" customHeight="1" x14ac:dyDescent="0.2"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</row>
    <row r="263" spans="17:27" ht="12.2" customHeight="1" x14ac:dyDescent="0.2"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</row>
    <row r="264" spans="17:27" ht="12.2" customHeight="1" x14ac:dyDescent="0.2"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</row>
    <row r="265" spans="17:27" ht="12.2" customHeight="1" x14ac:dyDescent="0.2"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</row>
    <row r="266" spans="17:27" ht="12.2" customHeight="1" x14ac:dyDescent="0.2"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</row>
    <row r="267" spans="17:27" ht="12.2" customHeight="1" x14ac:dyDescent="0.2"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</row>
    <row r="268" spans="17:27" ht="12.2" customHeight="1" x14ac:dyDescent="0.2"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</row>
    <row r="269" spans="17:27" ht="12.2" customHeight="1" x14ac:dyDescent="0.2"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</row>
    <row r="270" spans="17:27" ht="12.2" customHeight="1" x14ac:dyDescent="0.2"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</row>
    <row r="271" spans="17:27" ht="12.2" customHeight="1" x14ac:dyDescent="0.2"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</row>
    <row r="272" spans="17:27" ht="12.2" customHeight="1" x14ac:dyDescent="0.2"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</row>
    <row r="273" spans="17:27" ht="12.2" customHeight="1" x14ac:dyDescent="0.2"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</row>
    <row r="274" spans="17:27" ht="12.2" customHeight="1" x14ac:dyDescent="0.2"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</row>
    <row r="275" spans="17:27" ht="12.2" customHeight="1" x14ac:dyDescent="0.2"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</row>
    <row r="276" spans="17:27" ht="12.2" customHeight="1" x14ac:dyDescent="0.2"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</row>
    <row r="277" spans="17:27" ht="12.2" customHeight="1" x14ac:dyDescent="0.2"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</row>
    <row r="278" spans="17:27" ht="12.2" customHeight="1" x14ac:dyDescent="0.2"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</row>
    <row r="279" spans="17:27" ht="12.2" customHeight="1" x14ac:dyDescent="0.2"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</row>
    <row r="280" spans="17:27" ht="12.2" customHeight="1" x14ac:dyDescent="0.2"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</row>
    <row r="281" spans="17:27" ht="12.2" customHeight="1" x14ac:dyDescent="0.2"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</row>
    <row r="282" spans="17:27" ht="12.2" customHeight="1" x14ac:dyDescent="0.2"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</row>
    <row r="283" spans="17:27" ht="12.2" customHeight="1" x14ac:dyDescent="0.2"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</row>
    <row r="284" spans="17:27" ht="12.2" customHeight="1" x14ac:dyDescent="0.2"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</row>
    <row r="285" spans="17:27" ht="12.2" customHeight="1" x14ac:dyDescent="0.2"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</row>
    <row r="286" spans="17:27" ht="12.2" customHeight="1" x14ac:dyDescent="0.2"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</row>
    <row r="287" spans="17:27" ht="12.2" customHeight="1" x14ac:dyDescent="0.2"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</row>
    <row r="288" spans="17:27" ht="12.2" customHeight="1" x14ac:dyDescent="0.2"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</row>
    <row r="289" spans="17:27" ht="12.2" customHeight="1" x14ac:dyDescent="0.2"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</row>
    <row r="290" spans="17:27" ht="12.2" customHeight="1" x14ac:dyDescent="0.2"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</row>
    <row r="291" spans="17:27" ht="12.2" customHeight="1" x14ac:dyDescent="0.2"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</row>
    <row r="292" spans="17:27" ht="12.2" customHeight="1" x14ac:dyDescent="0.2"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</row>
    <row r="293" spans="17:27" ht="12.2" customHeight="1" x14ac:dyDescent="0.2"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</row>
    <row r="294" spans="17:27" ht="12.2" customHeight="1" x14ac:dyDescent="0.2"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</row>
    <row r="295" spans="17:27" ht="12.2" customHeight="1" x14ac:dyDescent="0.2"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</row>
    <row r="296" spans="17:27" ht="12.2" customHeight="1" x14ac:dyDescent="0.2"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</row>
    <row r="297" spans="17:27" ht="12.2" customHeight="1" x14ac:dyDescent="0.2"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</row>
    <row r="298" spans="17:27" ht="12.2" customHeight="1" x14ac:dyDescent="0.2"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</row>
    <row r="299" spans="17:27" ht="12.2" customHeight="1" x14ac:dyDescent="0.2"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</row>
    <row r="300" spans="17:27" ht="12.2" customHeight="1" x14ac:dyDescent="0.2"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</row>
    <row r="301" spans="17:27" ht="12.2" customHeight="1" x14ac:dyDescent="0.2"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</row>
    <row r="302" spans="17:27" ht="12.2" customHeight="1" x14ac:dyDescent="0.2"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</row>
    <row r="303" spans="17:27" ht="12.2" customHeight="1" x14ac:dyDescent="0.2"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</row>
    <row r="304" spans="17:27" ht="12.2" customHeight="1" x14ac:dyDescent="0.2"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</row>
    <row r="305" spans="17:27" ht="12.2" customHeight="1" x14ac:dyDescent="0.2"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</row>
    <row r="306" spans="17:27" ht="12.2" customHeight="1" x14ac:dyDescent="0.2"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</row>
    <row r="307" spans="17:27" ht="12.2" customHeight="1" x14ac:dyDescent="0.2"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</row>
    <row r="308" spans="17:27" ht="12.2" customHeight="1" x14ac:dyDescent="0.2"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</row>
    <row r="309" spans="17:27" ht="12.2" customHeight="1" x14ac:dyDescent="0.2"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</row>
    <row r="310" spans="17:27" ht="12.2" customHeight="1" x14ac:dyDescent="0.2"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</row>
    <row r="311" spans="17:27" ht="12.2" customHeight="1" x14ac:dyDescent="0.2"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</row>
    <row r="312" spans="17:27" ht="12.2" customHeight="1" x14ac:dyDescent="0.2"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</row>
    <row r="313" spans="17:27" ht="12.2" customHeight="1" x14ac:dyDescent="0.2"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</row>
    <row r="314" spans="17:27" ht="12.2" customHeight="1" x14ac:dyDescent="0.2"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</row>
    <row r="315" spans="17:27" ht="12.2" customHeight="1" x14ac:dyDescent="0.2"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</row>
    <row r="316" spans="17:27" ht="12.2" customHeight="1" x14ac:dyDescent="0.2"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</row>
    <row r="317" spans="17:27" ht="12.2" customHeight="1" x14ac:dyDescent="0.2"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</row>
    <row r="318" spans="17:27" ht="12.2" customHeight="1" x14ac:dyDescent="0.2"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</row>
    <row r="319" spans="17:27" ht="12.2" customHeight="1" x14ac:dyDescent="0.2"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</row>
    <row r="320" spans="17:27" ht="12.2" customHeight="1" x14ac:dyDescent="0.2"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</row>
    <row r="321" spans="17:27" ht="12.2" customHeight="1" x14ac:dyDescent="0.2"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</row>
    <row r="322" spans="17:27" ht="12.2" customHeight="1" x14ac:dyDescent="0.2"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</row>
    <row r="323" spans="17:27" ht="12.2" customHeight="1" x14ac:dyDescent="0.2"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</row>
    <row r="324" spans="17:27" ht="12.2" customHeight="1" x14ac:dyDescent="0.2"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</row>
    <row r="325" spans="17:27" ht="12.2" customHeight="1" x14ac:dyDescent="0.2"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</row>
    <row r="326" spans="17:27" ht="12.2" customHeight="1" x14ac:dyDescent="0.2"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</row>
    <row r="327" spans="17:27" ht="12.2" customHeight="1" x14ac:dyDescent="0.2"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</row>
    <row r="328" spans="17:27" ht="12.2" customHeight="1" x14ac:dyDescent="0.2"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</row>
    <row r="329" spans="17:27" ht="12.2" customHeight="1" x14ac:dyDescent="0.2"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</row>
    <row r="330" spans="17:27" ht="12.2" customHeight="1" x14ac:dyDescent="0.2"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</row>
    <row r="331" spans="17:27" ht="12.2" customHeight="1" x14ac:dyDescent="0.2"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</row>
    <row r="332" spans="17:27" ht="12.2" customHeight="1" x14ac:dyDescent="0.2"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</row>
    <row r="333" spans="17:27" ht="12.2" customHeight="1" x14ac:dyDescent="0.2"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</row>
    <row r="334" spans="17:27" ht="12.2" customHeight="1" x14ac:dyDescent="0.2"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</row>
    <row r="335" spans="17:27" ht="12.2" customHeight="1" x14ac:dyDescent="0.2"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</row>
    <row r="336" spans="17:27" ht="12.2" customHeight="1" x14ac:dyDescent="0.2"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</row>
    <row r="337" spans="17:27" ht="12.2" customHeight="1" x14ac:dyDescent="0.2"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</row>
    <row r="338" spans="17:27" ht="12.2" customHeight="1" x14ac:dyDescent="0.2"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</row>
    <row r="339" spans="17:27" ht="12.2" customHeight="1" x14ac:dyDescent="0.2"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</row>
    <row r="340" spans="17:27" ht="12.2" customHeight="1" x14ac:dyDescent="0.2"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</row>
    <row r="341" spans="17:27" ht="12.2" customHeight="1" x14ac:dyDescent="0.2"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</row>
    <row r="342" spans="17:27" ht="12.2" customHeight="1" x14ac:dyDescent="0.2"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</row>
    <row r="343" spans="17:27" ht="12.2" customHeight="1" x14ac:dyDescent="0.2"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</row>
    <row r="344" spans="17:27" ht="12.2" customHeight="1" x14ac:dyDescent="0.2"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</row>
    <row r="345" spans="17:27" ht="12.2" customHeight="1" x14ac:dyDescent="0.2"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</row>
    <row r="346" spans="17:27" ht="12.2" customHeight="1" x14ac:dyDescent="0.2"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</row>
    <row r="347" spans="17:27" ht="12.2" customHeight="1" x14ac:dyDescent="0.2"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</row>
    <row r="348" spans="17:27" ht="12.2" customHeight="1" x14ac:dyDescent="0.2"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</row>
    <row r="349" spans="17:27" ht="12.2" customHeight="1" x14ac:dyDescent="0.2"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</row>
    <row r="350" spans="17:27" ht="12.2" customHeight="1" x14ac:dyDescent="0.2"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</row>
    <row r="351" spans="17:27" ht="12.2" customHeight="1" x14ac:dyDescent="0.2"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</row>
    <row r="352" spans="17:27" ht="12.2" customHeight="1" x14ac:dyDescent="0.2"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</row>
    <row r="353" spans="17:27" ht="12.2" customHeight="1" x14ac:dyDescent="0.2"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</row>
    <row r="354" spans="17:27" ht="12.2" customHeight="1" x14ac:dyDescent="0.2"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</row>
    <row r="355" spans="17:27" ht="12.2" customHeight="1" x14ac:dyDescent="0.2"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</row>
    <row r="356" spans="17:27" ht="12.2" customHeight="1" x14ac:dyDescent="0.2"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</row>
    <row r="357" spans="17:27" ht="12.2" customHeight="1" x14ac:dyDescent="0.2"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</row>
    <row r="358" spans="17:27" ht="12.2" customHeight="1" x14ac:dyDescent="0.2"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</row>
    <row r="359" spans="17:27" ht="12.2" customHeight="1" x14ac:dyDescent="0.2"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</row>
    <row r="360" spans="17:27" ht="12.2" customHeight="1" x14ac:dyDescent="0.2"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</row>
    <row r="361" spans="17:27" ht="12.2" customHeight="1" x14ac:dyDescent="0.2"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</row>
    <row r="362" spans="17:27" ht="12.2" customHeight="1" x14ac:dyDescent="0.2"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</row>
    <row r="363" spans="17:27" ht="12.2" customHeight="1" x14ac:dyDescent="0.2"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</row>
    <row r="364" spans="17:27" ht="12.2" customHeight="1" x14ac:dyDescent="0.2"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</row>
    <row r="365" spans="17:27" ht="12.2" customHeight="1" x14ac:dyDescent="0.2"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</row>
    <row r="366" spans="17:27" ht="12.2" customHeight="1" x14ac:dyDescent="0.2"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</row>
    <row r="367" spans="17:27" ht="12.2" customHeight="1" x14ac:dyDescent="0.2"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</row>
    <row r="368" spans="17:27" ht="12.2" customHeight="1" x14ac:dyDescent="0.2"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</row>
    <row r="369" spans="17:27" ht="12.2" customHeight="1" x14ac:dyDescent="0.2"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</row>
    <row r="370" spans="17:27" ht="12.2" customHeight="1" x14ac:dyDescent="0.2"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</row>
    <row r="371" spans="17:27" ht="12.2" customHeight="1" x14ac:dyDescent="0.2"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</row>
    <row r="372" spans="17:27" ht="12.2" customHeight="1" x14ac:dyDescent="0.2"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</row>
    <row r="373" spans="17:27" ht="12.2" customHeight="1" x14ac:dyDescent="0.2"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</row>
    <row r="374" spans="17:27" ht="12.2" customHeight="1" x14ac:dyDescent="0.2"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</row>
    <row r="375" spans="17:27" ht="12.2" customHeight="1" x14ac:dyDescent="0.2"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</row>
    <row r="376" spans="17:27" ht="12.2" customHeight="1" x14ac:dyDescent="0.2"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</row>
    <row r="377" spans="17:27" ht="12.2" customHeight="1" x14ac:dyDescent="0.2"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</row>
    <row r="378" spans="17:27" ht="12.2" customHeight="1" x14ac:dyDescent="0.2"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</row>
    <row r="379" spans="17:27" ht="12.2" customHeight="1" x14ac:dyDescent="0.2"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</row>
    <row r="380" spans="17:27" ht="12.2" customHeight="1" x14ac:dyDescent="0.2"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</row>
    <row r="381" spans="17:27" ht="12.2" customHeight="1" x14ac:dyDescent="0.2"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</row>
    <row r="382" spans="17:27" ht="12.2" customHeight="1" x14ac:dyDescent="0.2"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</row>
    <row r="383" spans="17:27" ht="12.2" customHeight="1" x14ac:dyDescent="0.2"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</row>
    <row r="384" spans="17:27" ht="12.2" customHeight="1" x14ac:dyDescent="0.2"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</row>
    <row r="385" spans="17:27" ht="12.2" customHeight="1" x14ac:dyDescent="0.2"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</row>
    <row r="386" spans="17:27" ht="12.2" customHeight="1" x14ac:dyDescent="0.2"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</row>
    <row r="387" spans="17:27" ht="12.2" customHeight="1" x14ac:dyDescent="0.2"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</row>
    <row r="388" spans="17:27" ht="12.2" customHeight="1" x14ac:dyDescent="0.2"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</row>
    <row r="389" spans="17:27" ht="12.2" customHeight="1" x14ac:dyDescent="0.2"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</row>
    <row r="390" spans="17:27" ht="12.2" customHeight="1" x14ac:dyDescent="0.2"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</row>
    <row r="391" spans="17:27" ht="12.2" customHeight="1" x14ac:dyDescent="0.2"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</row>
    <row r="392" spans="17:27" ht="12.2" customHeight="1" x14ac:dyDescent="0.2"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</row>
    <row r="393" spans="17:27" ht="12.2" customHeight="1" x14ac:dyDescent="0.2"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</row>
    <row r="394" spans="17:27" ht="12.2" customHeight="1" x14ac:dyDescent="0.2"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</row>
    <row r="395" spans="17:27" ht="12.2" customHeight="1" x14ac:dyDescent="0.2"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</row>
    <row r="396" spans="17:27" ht="12.2" customHeight="1" x14ac:dyDescent="0.2"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</row>
    <row r="397" spans="17:27" ht="12.2" customHeight="1" x14ac:dyDescent="0.2"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</row>
    <row r="398" spans="17:27" ht="12.2" customHeight="1" x14ac:dyDescent="0.2"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</row>
    <row r="399" spans="17:27" ht="12.2" customHeight="1" x14ac:dyDescent="0.2"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</row>
    <row r="400" spans="17:27" ht="12.2" customHeight="1" x14ac:dyDescent="0.2"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</row>
    <row r="401" spans="17:27" ht="12.2" customHeight="1" x14ac:dyDescent="0.2"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</row>
    <row r="402" spans="17:27" ht="12.2" customHeight="1" x14ac:dyDescent="0.2"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</row>
    <row r="403" spans="17:27" ht="12.2" customHeight="1" x14ac:dyDescent="0.2"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</row>
    <row r="404" spans="17:27" ht="12.2" customHeight="1" x14ac:dyDescent="0.2"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</row>
    <row r="405" spans="17:27" ht="12.2" customHeight="1" x14ac:dyDescent="0.2"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</row>
    <row r="406" spans="17:27" ht="12.2" customHeight="1" x14ac:dyDescent="0.2"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</row>
    <row r="407" spans="17:27" ht="12.2" customHeight="1" x14ac:dyDescent="0.2"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</row>
    <row r="408" spans="17:27" ht="12.2" customHeight="1" x14ac:dyDescent="0.2"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</row>
    <row r="409" spans="17:27" ht="12.2" customHeight="1" x14ac:dyDescent="0.2"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</row>
    <row r="410" spans="17:27" ht="12.2" customHeight="1" x14ac:dyDescent="0.2"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</row>
    <row r="411" spans="17:27" ht="12.2" customHeight="1" x14ac:dyDescent="0.2"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</row>
    <row r="412" spans="17:27" ht="12.2" customHeight="1" x14ac:dyDescent="0.2"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</row>
    <row r="413" spans="17:27" ht="12.2" customHeight="1" x14ac:dyDescent="0.2"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</row>
    <row r="414" spans="17:27" ht="12.2" customHeight="1" x14ac:dyDescent="0.2"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</row>
    <row r="415" spans="17:27" ht="12.2" customHeight="1" x14ac:dyDescent="0.2"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</row>
    <row r="416" spans="17:27" ht="12.2" customHeight="1" x14ac:dyDescent="0.2"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</row>
    <row r="417" spans="17:27" ht="12.2" customHeight="1" x14ac:dyDescent="0.2"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</row>
    <row r="418" spans="17:27" ht="12.2" customHeight="1" x14ac:dyDescent="0.2"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</row>
    <row r="419" spans="17:27" ht="12.2" customHeight="1" x14ac:dyDescent="0.2"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</row>
    <row r="420" spans="17:27" ht="12.2" customHeight="1" x14ac:dyDescent="0.2"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</row>
    <row r="421" spans="17:27" ht="12.2" customHeight="1" x14ac:dyDescent="0.2"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</row>
    <row r="422" spans="17:27" ht="12.2" customHeight="1" x14ac:dyDescent="0.2"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</row>
    <row r="423" spans="17:27" ht="12.2" customHeight="1" x14ac:dyDescent="0.2"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</row>
    <row r="424" spans="17:27" ht="12.2" customHeight="1" x14ac:dyDescent="0.2"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</row>
    <row r="425" spans="17:27" ht="12.2" customHeight="1" x14ac:dyDescent="0.2"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</row>
    <row r="426" spans="17:27" ht="12.2" customHeight="1" x14ac:dyDescent="0.2"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</row>
    <row r="427" spans="17:27" ht="12.2" customHeight="1" x14ac:dyDescent="0.2"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</row>
    <row r="428" spans="17:27" ht="12.2" customHeight="1" x14ac:dyDescent="0.2"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</row>
    <row r="429" spans="17:27" ht="12.2" customHeight="1" x14ac:dyDescent="0.2"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</row>
    <row r="430" spans="17:27" ht="12.2" customHeight="1" x14ac:dyDescent="0.2"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</row>
    <row r="431" spans="17:27" ht="12.2" customHeight="1" x14ac:dyDescent="0.2"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</row>
    <row r="432" spans="17:27" ht="12.2" customHeight="1" x14ac:dyDescent="0.2"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</row>
    <row r="433" spans="17:27" ht="12.2" customHeight="1" x14ac:dyDescent="0.2"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</row>
    <row r="434" spans="17:27" ht="12.2" customHeight="1" x14ac:dyDescent="0.2"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</row>
    <row r="435" spans="17:27" ht="12.2" customHeight="1" x14ac:dyDescent="0.2"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</row>
    <row r="436" spans="17:27" ht="12.2" customHeight="1" x14ac:dyDescent="0.2"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</row>
    <row r="437" spans="17:27" ht="12.2" customHeight="1" x14ac:dyDescent="0.2"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</row>
    <row r="438" spans="17:27" ht="12.2" customHeight="1" x14ac:dyDescent="0.2"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</row>
    <row r="439" spans="17:27" ht="12.2" customHeight="1" x14ac:dyDescent="0.2"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</row>
    <row r="440" spans="17:27" ht="12.2" customHeight="1" x14ac:dyDescent="0.2"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</row>
    <row r="441" spans="17:27" ht="12.2" customHeight="1" x14ac:dyDescent="0.2"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</row>
    <row r="442" spans="17:27" ht="12.2" customHeight="1" x14ac:dyDescent="0.2"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</row>
    <row r="443" spans="17:27" ht="12.2" customHeight="1" x14ac:dyDescent="0.2"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</row>
    <row r="444" spans="17:27" ht="12.2" customHeight="1" x14ac:dyDescent="0.2"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</row>
    <row r="445" spans="17:27" ht="12.2" customHeight="1" x14ac:dyDescent="0.2"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</row>
    <row r="446" spans="17:27" ht="12.2" customHeight="1" x14ac:dyDescent="0.2"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</row>
    <row r="447" spans="17:27" ht="12.2" customHeight="1" x14ac:dyDescent="0.2"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</row>
    <row r="448" spans="17:27" ht="12.2" customHeight="1" x14ac:dyDescent="0.2"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</row>
    <row r="449" spans="17:27" ht="12.2" customHeight="1" x14ac:dyDescent="0.2"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</row>
    <row r="450" spans="17:27" ht="12.2" customHeight="1" x14ac:dyDescent="0.2"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</row>
    <row r="451" spans="17:27" ht="12.2" customHeight="1" x14ac:dyDescent="0.2"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</row>
    <row r="452" spans="17:27" ht="12.2" customHeight="1" x14ac:dyDescent="0.2"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</row>
    <row r="453" spans="17:27" ht="12.2" customHeight="1" x14ac:dyDescent="0.2"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</row>
    <row r="454" spans="17:27" ht="12.2" customHeight="1" x14ac:dyDescent="0.2"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</row>
    <row r="455" spans="17:27" ht="12.2" customHeight="1" x14ac:dyDescent="0.2"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</row>
    <row r="456" spans="17:27" ht="12.2" customHeight="1" x14ac:dyDescent="0.2"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</row>
    <row r="457" spans="17:27" ht="12.2" customHeight="1" x14ac:dyDescent="0.2"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</row>
    <row r="458" spans="17:27" ht="12.2" customHeight="1" x14ac:dyDescent="0.2"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</row>
    <row r="459" spans="17:27" ht="12.2" customHeight="1" x14ac:dyDescent="0.2"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</row>
    <row r="460" spans="17:27" ht="12.2" customHeight="1" x14ac:dyDescent="0.2"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</row>
    <row r="461" spans="17:27" ht="12.2" customHeight="1" x14ac:dyDescent="0.2"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</row>
    <row r="462" spans="17:27" ht="12.2" customHeight="1" x14ac:dyDescent="0.2"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</row>
    <row r="463" spans="17:27" ht="12.2" customHeight="1" x14ac:dyDescent="0.2"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</row>
    <row r="464" spans="17:27" ht="12.2" customHeight="1" x14ac:dyDescent="0.2"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</row>
    <row r="465" spans="17:27" ht="12.2" customHeight="1" x14ac:dyDescent="0.2"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</row>
    <row r="466" spans="17:27" ht="12.2" customHeight="1" x14ac:dyDescent="0.2"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</row>
    <row r="467" spans="17:27" ht="12.2" customHeight="1" x14ac:dyDescent="0.2"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</row>
    <row r="468" spans="17:27" ht="12.2" customHeight="1" x14ac:dyDescent="0.2"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</row>
    <row r="469" spans="17:27" ht="12.2" customHeight="1" x14ac:dyDescent="0.2"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</row>
    <row r="470" spans="17:27" ht="12.2" customHeight="1" x14ac:dyDescent="0.2"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</row>
    <row r="471" spans="17:27" ht="12.2" customHeight="1" x14ac:dyDescent="0.2"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</row>
    <row r="472" spans="17:27" ht="12.2" customHeight="1" x14ac:dyDescent="0.2"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</row>
    <row r="473" spans="17:27" ht="12.2" customHeight="1" x14ac:dyDescent="0.2"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</row>
    <row r="474" spans="17:27" ht="12.2" customHeight="1" x14ac:dyDescent="0.2"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</row>
    <row r="475" spans="17:27" ht="12.2" customHeight="1" x14ac:dyDescent="0.2"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</row>
    <row r="476" spans="17:27" ht="12.2" customHeight="1" x14ac:dyDescent="0.2"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</row>
    <row r="477" spans="17:27" ht="12.2" customHeight="1" x14ac:dyDescent="0.2"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</row>
    <row r="478" spans="17:27" ht="12.2" customHeight="1" x14ac:dyDescent="0.2"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</row>
    <row r="479" spans="17:27" ht="12.2" customHeight="1" x14ac:dyDescent="0.2"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</row>
    <row r="480" spans="17:27" ht="12.2" customHeight="1" x14ac:dyDescent="0.2"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</row>
    <row r="481" spans="17:27" ht="12.2" customHeight="1" x14ac:dyDescent="0.2"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</row>
    <row r="482" spans="17:27" ht="12.2" customHeight="1" x14ac:dyDescent="0.2"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</row>
    <row r="483" spans="17:27" ht="12.2" customHeight="1" x14ac:dyDescent="0.2"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</row>
    <row r="484" spans="17:27" ht="12.2" customHeight="1" x14ac:dyDescent="0.2"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</row>
    <row r="485" spans="17:27" ht="12.2" customHeight="1" x14ac:dyDescent="0.2"/>
    <row r="486" spans="17:27" ht="12.2" customHeight="1" x14ac:dyDescent="0.2"/>
    <row r="487" spans="17:27" ht="12.2" customHeight="1" x14ac:dyDescent="0.2"/>
    <row r="488" spans="17:27" ht="12.2" customHeight="1" x14ac:dyDescent="0.2"/>
    <row r="489" spans="17:27" ht="12.2" customHeight="1" x14ac:dyDescent="0.2"/>
    <row r="490" spans="17:27" ht="12.2" customHeight="1" x14ac:dyDescent="0.2"/>
    <row r="491" spans="17:27" ht="12.2" customHeight="1" x14ac:dyDescent="0.2"/>
    <row r="492" spans="17:27" ht="12.2" customHeight="1" x14ac:dyDescent="0.2"/>
    <row r="493" spans="17:27" ht="12.2" customHeight="1" x14ac:dyDescent="0.2"/>
    <row r="494" spans="17:27" ht="12.2" customHeight="1" x14ac:dyDescent="0.2"/>
    <row r="495" spans="17:27" ht="12.2" customHeight="1" x14ac:dyDescent="0.2"/>
    <row r="496" spans="17:27" ht="12.2" customHeight="1" x14ac:dyDescent="0.2"/>
    <row r="497" ht="12.2" customHeight="1" x14ac:dyDescent="0.2"/>
    <row r="498" ht="12.2" customHeight="1" x14ac:dyDescent="0.2"/>
    <row r="499" ht="12.2" customHeight="1" x14ac:dyDescent="0.2"/>
    <row r="500" ht="12.2" customHeight="1" x14ac:dyDescent="0.2"/>
    <row r="501" ht="12.2" customHeight="1" x14ac:dyDescent="0.2"/>
    <row r="502" ht="12.2" customHeight="1" x14ac:dyDescent="0.2"/>
    <row r="503" ht="12.2" customHeight="1" x14ac:dyDescent="0.2"/>
    <row r="504" ht="12.2" customHeight="1" x14ac:dyDescent="0.2"/>
    <row r="505" ht="12.2" customHeight="1" x14ac:dyDescent="0.2"/>
    <row r="506" ht="12.2" customHeight="1" x14ac:dyDescent="0.2"/>
    <row r="507" ht="12.2" customHeight="1" x14ac:dyDescent="0.2"/>
    <row r="508" ht="12.2" customHeight="1" x14ac:dyDescent="0.2"/>
    <row r="509" ht="12.2" customHeight="1" x14ac:dyDescent="0.2"/>
    <row r="510" ht="12.2" customHeight="1" x14ac:dyDescent="0.2"/>
    <row r="511" ht="12.2" customHeight="1" x14ac:dyDescent="0.2"/>
    <row r="512" ht="12.2" customHeight="1" x14ac:dyDescent="0.2"/>
    <row r="513" ht="12.2" customHeight="1" x14ac:dyDescent="0.2"/>
    <row r="514" ht="12.2" customHeight="1" x14ac:dyDescent="0.2"/>
    <row r="515" ht="12.2" customHeight="1" x14ac:dyDescent="0.2"/>
    <row r="516" ht="12.2" customHeight="1" x14ac:dyDescent="0.2"/>
    <row r="517" ht="12.2" customHeight="1" x14ac:dyDescent="0.2"/>
    <row r="518" ht="12.2" customHeight="1" x14ac:dyDescent="0.2"/>
    <row r="519" ht="12.2" customHeight="1" x14ac:dyDescent="0.2"/>
    <row r="520" ht="12.2" customHeight="1" x14ac:dyDescent="0.2"/>
    <row r="521" ht="12.2" customHeight="1" x14ac:dyDescent="0.2"/>
    <row r="522" ht="12.2" customHeight="1" x14ac:dyDescent="0.2"/>
  </sheetData>
  <mergeCells count="17">
    <mergeCell ref="A5:A7"/>
    <mergeCell ref="B5:B7"/>
    <mergeCell ref="C5:D6"/>
    <mergeCell ref="E5:P5"/>
    <mergeCell ref="E6:F6"/>
    <mergeCell ref="G6:H6"/>
    <mergeCell ref="I6:J6"/>
    <mergeCell ref="A2:V2"/>
    <mergeCell ref="A3:V3"/>
    <mergeCell ref="T1:V1"/>
    <mergeCell ref="K6:L6"/>
    <mergeCell ref="M6:N6"/>
    <mergeCell ref="O6:P6"/>
    <mergeCell ref="Q5:R6"/>
    <mergeCell ref="S5:V5"/>
    <mergeCell ref="S6:T6"/>
    <mergeCell ref="U6:V6"/>
  </mergeCells>
  <pageMargins left="0.31496062992125984" right="0.31496062992125984" top="0.35433070866141736" bottom="0.35433070866141736" header="0.31496062992125984" footer="0.31496062992125984"/>
  <pageSetup paperSize="9" scale="9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4"/>
  <sheetViews>
    <sheetView workbookViewId="0"/>
  </sheetViews>
  <sheetFormatPr defaultRowHeight="12.75" x14ac:dyDescent="0.2"/>
  <cols>
    <col min="1" max="1" width="4" customWidth="1"/>
    <col min="2" max="2" width="17" customWidth="1"/>
    <col min="3" max="3" width="9.42578125" customWidth="1"/>
    <col min="4" max="4" width="9.7109375" customWidth="1"/>
    <col min="5" max="5" width="8.28515625" customWidth="1"/>
    <col min="7" max="7" width="8.28515625" customWidth="1"/>
    <col min="9" max="9" width="8.42578125" customWidth="1"/>
    <col min="11" max="11" width="8.42578125" customWidth="1"/>
    <col min="13" max="13" width="8.7109375" customWidth="1"/>
    <col min="15" max="15" width="8.7109375" customWidth="1"/>
    <col min="17" max="22" width="3.85546875" customWidth="1"/>
  </cols>
  <sheetData>
    <row r="1" spans="1:25" ht="14.45" customHeight="1" x14ac:dyDescent="0.2">
      <c r="A1" s="140"/>
      <c r="O1" s="11" t="s">
        <v>344</v>
      </c>
    </row>
    <row r="2" spans="1:25" ht="20.45" customHeight="1" x14ac:dyDescent="0.25">
      <c r="A2" s="269" t="s">
        <v>293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</row>
    <row r="3" spans="1:25" ht="15.95" customHeight="1" x14ac:dyDescent="0.25">
      <c r="A3" s="269" t="s">
        <v>337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</row>
    <row r="4" spans="1:25" ht="14.45" customHeight="1" x14ac:dyDescent="0.2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</row>
    <row r="5" spans="1:25" ht="12.95" customHeight="1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25" ht="39.200000000000003" customHeight="1" x14ac:dyDescent="0.2">
      <c r="A6" s="370" t="s">
        <v>1</v>
      </c>
      <c r="B6" s="370" t="s">
        <v>70</v>
      </c>
      <c r="C6" s="258" t="s">
        <v>339</v>
      </c>
      <c r="D6" s="258"/>
      <c r="E6" s="258" t="s">
        <v>340</v>
      </c>
      <c r="F6" s="258"/>
      <c r="G6" s="258"/>
      <c r="H6" s="258"/>
      <c r="I6" s="258" t="s">
        <v>342</v>
      </c>
      <c r="J6" s="258"/>
      <c r="K6" s="258"/>
      <c r="L6" s="258"/>
      <c r="M6" s="258" t="s">
        <v>343</v>
      </c>
      <c r="N6" s="258"/>
      <c r="O6" s="258"/>
      <c r="P6" s="258"/>
      <c r="Q6" s="56"/>
    </row>
    <row r="7" spans="1:25" ht="21.2" customHeight="1" x14ac:dyDescent="0.2">
      <c r="A7" s="370"/>
      <c r="B7" s="370"/>
      <c r="C7" s="258">
        <v>2017</v>
      </c>
      <c r="D7" s="258">
        <v>2018</v>
      </c>
      <c r="E7" s="291">
        <v>2017</v>
      </c>
      <c r="F7" s="291"/>
      <c r="G7" s="291">
        <v>2018</v>
      </c>
      <c r="H7" s="291"/>
      <c r="I7" s="291">
        <v>2017</v>
      </c>
      <c r="J7" s="291"/>
      <c r="K7" s="291">
        <v>2018</v>
      </c>
      <c r="L7" s="291"/>
      <c r="M7" s="291">
        <v>2017</v>
      </c>
      <c r="N7" s="291"/>
      <c r="O7" s="291">
        <v>2018</v>
      </c>
      <c r="P7" s="291"/>
      <c r="Q7" s="56"/>
    </row>
    <row r="8" spans="1:25" ht="23.45" customHeight="1" x14ac:dyDescent="0.2">
      <c r="A8" s="370"/>
      <c r="B8" s="370"/>
      <c r="C8" s="258"/>
      <c r="D8" s="258"/>
      <c r="E8" s="3" t="s">
        <v>321</v>
      </c>
      <c r="F8" s="3" t="s">
        <v>322</v>
      </c>
      <c r="G8" s="3" t="s">
        <v>321</v>
      </c>
      <c r="H8" s="3" t="s">
        <v>341</v>
      </c>
      <c r="I8" s="3" t="s">
        <v>321</v>
      </c>
      <c r="J8" s="3" t="s">
        <v>322</v>
      </c>
      <c r="K8" s="3" t="s">
        <v>321</v>
      </c>
      <c r="L8" s="3" t="s">
        <v>322</v>
      </c>
      <c r="M8" s="3" t="s">
        <v>321</v>
      </c>
      <c r="N8" s="3" t="s">
        <v>341</v>
      </c>
      <c r="O8" s="3" t="s">
        <v>321</v>
      </c>
      <c r="P8" s="3" t="s">
        <v>322</v>
      </c>
      <c r="Q8" s="56"/>
    </row>
    <row r="9" spans="1:25" ht="12.2" customHeight="1" x14ac:dyDescent="0.2">
      <c r="A9" s="130" t="s">
        <v>2</v>
      </c>
      <c r="B9" s="130" t="s">
        <v>4</v>
      </c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4">
        <v>14</v>
      </c>
      <c r="Q9" s="56"/>
    </row>
    <row r="10" spans="1:25" ht="12.2" customHeight="1" x14ac:dyDescent="0.2">
      <c r="A10" s="4">
        <v>1</v>
      </c>
      <c r="B10" s="142" t="s">
        <v>328</v>
      </c>
      <c r="C10" s="21"/>
      <c r="D10" s="21"/>
      <c r="E10" s="21"/>
      <c r="F10" s="73"/>
      <c r="G10" s="21"/>
      <c r="H10" s="73"/>
      <c r="I10" s="21"/>
      <c r="J10" s="73"/>
      <c r="K10" s="21"/>
      <c r="L10" s="73"/>
      <c r="M10" s="100"/>
      <c r="N10" s="73"/>
      <c r="O10" s="100"/>
      <c r="P10" s="73"/>
      <c r="Q10" s="57">
        <f t="shared" ref="Q10:Q37" si="0">IF(C10=0,0,SUM(E10*100/C10))</f>
        <v>0</v>
      </c>
      <c r="R10" s="58">
        <f t="shared" ref="R10:R37" si="1">IF(D10=0,0,SUM(G10*100/D10))</f>
        <v>0</v>
      </c>
      <c r="S10" s="58">
        <f t="shared" ref="S10:S37" si="2">IF(C10=0,0,SUM(I10*100/C10))</f>
        <v>0</v>
      </c>
      <c r="T10" s="58">
        <f t="shared" ref="T10:T37" si="3">IF(D10=0,0,SUM(K10*100/D10))</f>
        <v>0</v>
      </c>
      <c r="U10" s="58">
        <f t="shared" ref="U10:U37" si="4">IF(C10=0,0,SUM(M10*100/C10))</f>
        <v>0</v>
      </c>
      <c r="V10" s="58">
        <f t="shared" ref="V10:V37" si="5">IF(D10=0,0,SUM(O10*100/D10))</f>
        <v>0</v>
      </c>
      <c r="W10" s="58"/>
      <c r="X10" s="58"/>
      <c r="Y10" s="58"/>
    </row>
    <row r="11" spans="1:25" ht="12.2" customHeight="1" x14ac:dyDescent="0.2">
      <c r="A11" s="4">
        <v>2</v>
      </c>
      <c r="B11" s="142" t="s">
        <v>294</v>
      </c>
      <c r="C11" s="21">
        <v>188</v>
      </c>
      <c r="D11" s="21">
        <v>158</v>
      </c>
      <c r="E11" s="21">
        <v>22</v>
      </c>
      <c r="F11" s="73">
        <f t="shared" ref="F11:F35" si="6">IF(C11=0,IF(E11=0,0,100),Q11)</f>
        <v>11.702127659574469</v>
      </c>
      <c r="G11" s="21">
        <v>12</v>
      </c>
      <c r="H11" s="73">
        <f t="shared" ref="H11:H35" si="7">IF(D11=0,IF(G11=0,0,100),R11)</f>
        <v>7.5949367088607591</v>
      </c>
      <c r="I11" s="21">
        <v>30</v>
      </c>
      <c r="J11" s="73">
        <f t="shared" ref="J11:J35" si="8">IF(C11=0,IF(I11=0,0,100),S11)</f>
        <v>15.957446808510639</v>
      </c>
      <c r="K11" s="21">
        <v>11</v>
      </c>
      <c r="L11" s="73">
        <f t="shared" ref="L11:L35" si="9">IF(D11=0,IF(K11=0,0,100),T11)</f>
        <v>6.962025316455696</v>
      </c>
      <c r="M11" s="100">
        <f t="shared" ref="M11:M35" si="10">E11+I11</f>
        <v>52</v>
      </c>
      <c r="N11" s="73">
        <f t="shared" ref="N11:N37" si="11">IF(C11=0,IF(M11=0,0,100),U11)</f>
        <v>27.659574468085108</v>
      </c>
      <c r="O11" s="100">
        <f t="shared" ref="O11:O35" si="12">G11+K11</f>
        <v>23</v>
      </c>
      <c r="P11" s="73">
        <f t="shared" ref="P11:P37" si="13">IF(D11=0,IF(O11=0,0,100),V11)</f>
        <v>14.556962025316455</v>
      </c>
      <c r="Q11" s="57">
        <f t="shared" si="0"/>
        <v>11.702127659574469</v>
      </c>
      <c r="R11" s="58">
        <f t="shared" si="1"/>
        <v>7.5949367088607591</v>
      </c>
      <c r="S11" s="58">
        <f t="shared" si="2"/>
        <v>15.957446808510639</v>
      </c>
      <c r="T11" s="58">
        <f t="shared" si="3"/>
        <v>6.962025316455696</v>
      </c>
      <c r="U11" s="58">
        <f t="shared" si="4"/>
        <v>27.659574468085108</v>
      </c>
      <c r="V11" s="58">
        <f t="shared" si="5"/>
        <v>14.556962025316455</v>
      </c>
      <c r="W11" s="58"/>
      <c r="X11" s="58"/>
      <c r="Y11" s="58"/>
    </row>
    <row r="12" spans="1:25" ht="12.2" customHeight="1" x14ac:dyDescent="0.2">
      <c r="A12" s="4">
        <v>3</v>
      </c>
      <c r="B12" s="142" t="s">
        <v>295</v>
      </c>
      <c r="C12" s="21">
        <v>99</v>
      </c>
      <c r="D12" s="21">
        <v>76</v>
      </c>
      <c r="E12" s="21">
        <v>4</v>
      </c>
      <c r="F12" s="73">
        <f t="shared" si="6"/>
        <v>4.0404040404040407</v>
      </c>
      <c r="G12" s="21">
        <v>12</v>
      </c>
      <c r="H12" s="73">
        <f t="shared" si="7"/>
        <v>15.789473684210526</v>
      </c>
      <c r="I12" s="21">
        <v>3</v>
      </c>
      <c r="J12" s="73">
        <f t="shared" si="8"/>
        <v>3.0303030303030303</v>
      </c>
      <c r="K12" s="21">
        <v>6</v>
      </c>
      <c r="L12" s="73">
        <f t="shared" si="9"/>
        <v>7.8947368421052628</v>
      </c>
      <c r="M12" s="100">
        <f t="shared" si="10"/>
        <v>7</v>
      </c>
      <c r="N12" s="73">
        <f t="shared" si="11"/>
        <v>7.0707070707070709</v>
      </c>
      <c r="O12" s="100">
        <f t="shared" si="12"/>
        <v>18</v>
      </c>
      <c r="P12" s="73">
        <f t="shared" si="13"/>
        <v>23.684210526315791</v>
      </c>
      <c r="Q12" s="57">
        <f t="shared" si="0"/>
        <v>4.0404040404040407</v>
      </c>
      <c r="R12" s="58">
        <f t="shared" si="1"/>
        <v>15.789473684210526</v>
      </c>
      <c r="S12" s="58">
        <f t="shared" si="2"/>
        <v>3.0303030303030303</v>
      </c>
      <c r="T12" s="58">
        <f t="shared" si="3"/>
        <v>7.8947368421052628</v>
      </c>
      <c r="U12" s="58">
        <f t="shared" si="4"/>
        <v>7.0707070707070709</v>
      </c>
      <c r="V12" s="58">
        <f t="shared" si="5"/>
        <v>23.684210526315791</v>
      </c>
      <c r="W12" s="58"/>
      <c r="X12" s="58"/>
      <c r="Y12" s="58"/>
    </row>
    <row r="13" spans="1:25" ht="12.2" customHeight="1" x14ac:dyDescent="0.2">
      <c r="A13" s="4">
        <v>4</v>
      </c>
      <c r="B13" s="142" t="s">
        <v>296</v>
      </c>
      <c r="C13" s="21">
        <v>232</v>
      </c>
      <c r="D13" s="21">
        <v>212</v>
      </c>
      <c r="E13" s="21">
        <v>9</v>
      </c>
      <c r="F13" s="73">
        <f t="shared" si="6"/>
        <v>3.8793103448275863</v>
      </c>
      <c r="G13" s="21">
        <v>13</v>
      </c>
      <c r="H13" s="73">
        <f t="shared" si="7"/>
        <v>6.132075471698113</v>
      </c>
      <c r="I13" s="21">
        <v>29</v>
      </c>
      <c r="J13" s="73">
        <f t="shared" si="8"/>
        <v>12.5</v>
      </c>
      <c r="K13" s="21">
        <v>14</v>
      </c>
      <c r="L13" s="73">
        <f t="shared" si="9"/>
        <v>6.6037735849056602</v>
      </c>
      <c r="M13" s="100">
        <f t="shared" si="10"/>
        <v>38</v>
      </c>
      <c r="N13" s="73">
        <f t="shared" si="11"/>
        <v>16.379310344827587</v>
      </c>
      <c r="O13" s="100">
        <f t="shared" si="12"/>
        <v>27</v>
      </c>
      <c r="P13" s="73">
        <f t="shared" si="13"/>
        <v>12.735849056603774</v>
      </c>
      <c r="Q13" s="57">
        <f t="shared" si="0"/>
        <v>3.8793103448275863</v>
      </c>
      <c r="R13" s="58">
        <f t="shared" si="1"/>
        <v>6.132075471698113</v>
      </c>
      <c r="S13" s="58">
        <f t="shared" si="2"/>
        <v>12.5</v>
      </c>
      <c r="T13" s="58">
        <f t="shared" si="3"/>
        <v>6.6037735849056602</v>
      </c>
      <c r="U13" s="58">
        <f t="shared" si="4"/>
        <v>16.379310344827587</v>
      </c>
      <c r="V13" s="58">
        <f t="shared" si="5"/>
        <v>12.735849056603774</v>
      </c>
      <c r="W13" s="58"/>
      <c r="X13" s="58"/>
      <c r="Y13" s="58"/>
    </row>
    <row r="14" spans="1:25" ht="12.2" customHeight="1" x14ac:dyDescent="0.2">
      <c r="A14" s="4">
        <v>5</v>
      </c>
      <c r="B14" s="142" t="s">
        <v>297</v>
      </c>
      <c r="C14" s="21">
        <v>238</v>
      </c>
      <c r="D14" s="21">
        <v>247</v>
      </c>
      <c r="E14" s="21">
        <v>6</v>
      </c>
      <c r="F14" s="73">
        <f t="shared" si="6"/>
        <v>2.5210084033613445</v>
      </c>
      <c r="G14" s="21">
        <v>7</v>
      </c>
      <c r="H14" s="73">
        <f t="shared" si="7"/>
        <v>2.834008097165992</v>
      </c>
      <c r="I14" s="21">
        <v>8</v>
      </c>
      <c r="J14" s="73">
        <f t="shared" si="8"/>
        <v>3.3613445378151261</v>
      </c>
      <c r="K14" s="21">
        <v>12</v>
      </c>
      <c r="L14" s="73">
        <f t="shared" si="9"/>
        <v>4.8582995951417001</v>
      </c>
      <c r="M14" s="100">
        <f t="shared" si="10"/>
        <v>14</v>
      </c>
      <c r="N14" s="73">
        <f t="shared" si="11"/>
        <v>5.882352941176471</v>
      </c>
      <c r="O14" s="100">
        <f t="shared" si="12"/>
        <v>19</v>
      </c>
      <c r="P14" s="73">
        <f t="shared" si="13"/>
        <v>7.6923076923076925</v>
      </c>
      <c r="Q14" s="57">
        <f t="shared" si="0"/>
        <v>2.5210084033613445</v>
      </c>
      <c r="R14" s="58">
        <f t="shared" si="1"/>
        <v>2.834008097165992</v>
      </c>
      <c r="S14" s="58">
        <f t="shared" si="2"/>
        <v>3.3613445378151261</v>
      </c>
      <c r="T14" s="58">
        <f t="shared" si="3"/>
        <v>4.8582995951417001</v>
      </c>
      <c r="U14" s="58">
        <f t="shared" si="4"/>
        <v>5.882352941176471</v>
      </c>
      <c r="V14" s="58">
        <f t="shared" si="5"/>
        <v>7.6923076923076925</v>
      </c>
      <c r="W14" s="58"/>
      <c r="X14" s="58"/>
      <c r="Y14" s="58"/>
    </row>
    <row r="15" spans="1:25" ht="12.2" customHeight="1" x14ac:dyDescent="0.2">
      <c r="A15" s="4">
        <v>6</v>
      </c>
      <c r="B15" s="142" t="s">
        <v>298</v>
      </c>
      <c r="C15" s="21">
        <v>186</v>
      </c>
      <c r="D15" s="21">
        <v>180</v>
      </c>
      <c r="E15" s="21">
        <v>13</v>
      </c>
      <c r="F15" s="73">
        <f t="shared" si="6"/>
        <v>6.989247311827957</v>
      </c>
      <c r="G15" s="21">
        <v>12</v>
      </c>
      <c r="H15" s="73">
        <f t="shared" si="7"/>
        <v>6.666666666666667</v>
      </c>
      <c r="I15" s="21">
        <v>13</v>
      </c>
      <c r="J15" s="73">
        <f t="shared" si="8"/>
        <v>6.989247311827957</v>
      </c>
      <c r="K15" s="21">
        <v>13</v>
      </c>
      <c r="L15" s="73">
        <f t="shared" si="9"/>
        <v>7.2222222222222223</v>
      </c>
      <c r="M15" s="100">
        <f t="shared" si="10"/>
        <v>26</v>
      </c>
      <c r="N15" s="73">
        <f t="shared" si="11"/>
        <v>13.978494623655914</v>
      </c>
      <c r="O15" s="100">
        <f t="shared" si="12"/>
        <v>25</v>
      </c>
      <c r="P15" s="73">
        <f t="shared" si="13"/>
        <v>13.888888888888889</v>
      </c>
      <c r="Q15" s="57">
        <f t="shared" si="0"/>
        <v>6.989247311827957</v>
      </c>
      <c r="R15" s="58">
        <f t="shared" si="1"/>
        <v>6.666666666666667</v>
      </c>
      <c r="S15" s="58">
        <f t="shared" si="2"/>
        <v>6.989247311827957</v>
      </c>
      <c r="T15" s="58">
        <f t="shared" si="3"/>
        <v>7.2222222222222223</v>
      </c>
      <c r="U15" s="58">
        <f t="shared" si="4"/>
        <v>13.978494623655914</v>
      </c>
      <c r="V15" s="58">
        <f t="shared" si="5"/>
        <v>13.888888888888889</v>
      </c>
      <c r="W15" s="58"/>
      <c r="X15" s="58"/>
      <c r="Y15" s="58"/>
    </row>
    <row r="16" spans="1:25" ht="12.2" customHeight="1" x14ac:dyDescent="0.2">
      <c r="A16" s="4">
        <v>7</v>
      </c>
      <c r="B16" s="142" t="s">
        <v>299</v>
      </c>
      <c r="C16" s="21">
        <v>127</v>
      </c>
      <c r="D16" s="21">
        <v>160</v>
      </c>
      <c r="E16" s="21">
        <v>3</v>
      </c>
      <c r="F16" s="73">
        <f t="shared" si="6"/>
        <v>2.3622047244094486</v>
      </c>
      <c r="G16" s="21">
        <v>1</v>
      </c>
      <c r="H16" s="73">
        <f t="shared" si="7"/>
        <v>0.625</v>
      </c>
      <c r="I16" s="21">
        <v>3</v>
      </c>
      <c r="J16" s="73">
        <f t="shared" si="8"/>
        <v>2.3622047244094486</v>
      </c>
      <c r="K16" s="21">
        <v>5</v>
      </c>
      <c r="L16" s="73">
        <f t="shared" si="9"/>
        <v>3.125</v>
      </c>
      <c r="M16" s="100">
        <f t="shared" si="10"/>
        <v>6</v>
      </c>
      <c r="N16" s="73">
        <f t="shared" si="11"/>
        <v>4.7244094488188972</v>
      </c>
      <c r="O16" s="100">
        <f t="shared" si="12"/>
        <v>6</v>
      </c>
      <c r="P16" s="73">
        <f t="shared" si="13"/>
        <v>3.75</v>
      </c>
      <c r="Q16" s="57">
        <f t="shared" si="0"/>
        <v>2.3622047244094486</v>
      </c>
      <c r="R16" s="58">
        <f t="shared" si="1"/>
        <v>0.625</v>
      </c>
      <c r="S16" s="58">
        <f t="shared" si="2"/>
        <v>2.3622047244094486</v>
      </c>
      <c r="T16" s="58">
        <f t="shared" si="3"/>
        <v>3.125</v>
      </c>
      <c r="U16" s="58">
        <f t="shared" si="4"/>
        <v>4.7244094488188972</v>
      </c>
      <c r="V16" s="58">
        <f t="shared" si="5"/>
        <v>3.75</v>
      </c>
      <c r="W16" s="58"/>
      <c r="X16" s="58"/>
      <c r="Y16" s="58"/>
    </row>
    <row r="17" spans="1:25" ht="12.2" customHeight="1" x14ac:dyDescent="0.2">
      <c r="A17" s="4">
        <v>8</v>
      </c>
      <c r="B17" s="142" t="s">
        <v>300</v>
      </c>
      <c r="C17" s="21">
        <v>147</v>
      </c>
      <c r="D17" s="21">
        <v>127</v>
      </c>
      <c r="E17" s="21">
        <v>5</v>
      </c>
      <c r="F17" s="73">
        <f t="shared" si="6"/>
        <v>3.4013605442176869</v>
      </c>
      <c r="G17" s="21">
        <v>4</v>
      </c>
      <c r="H17" s="73">
        <f t="shared" si="7"/>
        <v>3.1496062992125986</v>
      </c>
      <c r="I17" s="21">
        <v>4</v>
      </c>
      <c r="J17" s="73">
        <f t="shared" si="8"/>
        <v>2.7210884353741496</v>
      </c>
      <c r="K17" s="21">
        <v>3</v>
      </c>
      <c r="L17" s="73">
        <f t="shared" si="9"/>
        <v>2.3622047244094486</v>
      </c>
      <c r="M17" s="100">
        <f t="shared" si="10"/>
        <v>9</v>
      </c>
      <c r="N17" s="73">
        <f t="shared" si="11"/>
        <v>6.1224489795918364</v>
      </c>
      <c r="O17" s="100">
        <f t="shared" si="12"/>
        <v>7</v>
      </c>
      <c r="P17" s="73">
        <f t="shared" si="13"/>
        <v>5.5118110236220472</v>
      </c>
      <c r="Q17" s="57">
        <f t="shared" si="0"/>
        <v>3.4013605442176869</v>
      </c>
      <c r="R17" s="58">
        <f t="shared" si="1"/>
        <v>3.1496062992125986</v>
      </c>
      <c r="S17" s="58">
        <f t="shared" si="2"/>
        <v>2.7210884353741496</v>
      </c>
      <c r="T17" s="58">
        <f t="shared" si="3"/>
        <v>2.3622047244094486</v>
      </c>
      <c r="U17" s="58">
        <f t="shared" si="4"/>
        <v>6.1224489795918364</v>
      </c>
      <c r="V17" s="58">
        <f t="shared" si="5"/>
        <v>5.5118110236220472</v>
      </c>
      <c r="W17" s="58"/>
      <c r="X17" s="58"/>
      <c r="Y17" s="58"/>
    </row>
    <row r="18" spans="1:25" ht="12.2" customHeight="1" x14ac:dyDescent="0.2">
      <c r="A18" s="4">
        <v>9</v>
      </c>
      <c r="B18" s="142" t="s">
        <v>301</v>
      </c>
      <c r="C18" s="21">
        <v>78</v>
      </c>
      <c r="D18" s="21">
        <v>77</v>
      </c>
      <c r="E18" s="21">
        <v>3</v>
      </c>
      <c r="F18" s="73">
        <f t="shared" si="6"/>
        <v>3.8461538461538463</v>
      </c>
      <c r="G18" s="21">
        <v>1</v>
      </c>
      <c r="H18" s="73">
        <f t="shared" si="7"/>
        <v>1.2987012987012987</v>
      </c>
      <c r="I18" s="21">
        <v>2</v>
      </c>
      <c r="J18" s="73">
        <f t="shared" si="8"/>
        <v>2.5641025641025643</v>
      </c>
      <c r="K18" s="21"/>
      <c r="L18" s="73">
        <f t="shared" si="9"/>
        <v>0</v>
      </c>
      <c r="M18" s="100">
        <f t="shared" si="10"/>
        <v>5</v>
      </c>
      <c r="N18" s="73">
        <f t="shared" si="11"/>
        <v>6.4102564102564106</v>
      </c>
      <c r="O18" s="100">
        <f t="shared" si="12"/>
        <v>1</v>
      </c>
      <c r="P18" s="73">
        <f t="shared" si="13"/>
        <v>1.2987012987012987</v>
      </c>
      <c r="Q18" s="57">
        <f t="shared" si="0"/>
        <v>3.8461538461538463</v>
      </c>
      <c r="R18" s="58">
        <f t="shared" si="1"/>
        <v>1.2987012987012987</v>
      </c>
      <c r="S18" s="58">
        <f t="shared" si="2"/>
        <v>2.5641025641025643</v>
      </c>
      <c r="T18" s="58">
        <f t="shared" si="3"/>
        <v>0</v>
      </c>
      <c r="U18" s="58">
        <f t="shared" si="4"/>
        <v>6.4102564102564106</v>
      </c>
      <c r="V18" s="58">
        <f t="shared" si="5"/>
        <v>1.2987012987012987</v>
      </c>
      <c r="W18" s="58"/>
      <c r="X18" s="58"/>
      <c r="Y18" s="58"/>
    </row>
    <row r="19" spans="1:25" ht="12.2" customHeight="1" x14ac:dyDescent="0.2">
      <c r="A19" s="4">
        <v>10</v>
      </c>
      <c r="B19" s="142" t="s">
        <v>302</v>
      </c>
      <c r="C19" s="21">
        <v>115</v>
      </c>
      <c r="D19" s="21">
        <v>130</v>
      </c>
      <c r="E19" s="21">
        <v>12</v>
      </c>
      <c r="F19" s="73">
        <f t="shared" si="6"/>
        <v>10.434782608695652</v>
      </c>
      <c r="G19" s="21">
        <v>6</v>
      </c>
      <c r="H19" s="73">
        <f t="shared" si="7"/>
        <v>4.615384615384615</v>
      </c>
      <c r="I19" s="21">
        <v>11</v>
      </c>
      <c r="J19" s="73">
        <f t="shared" si="8"/>
        <v>9.5652173913043477</v>
      </c>
      <c r="K19" s="21">
        <v>14</v>
      </c>
      <c r="L19" s="73">
        <f t="shared" si="9"/>
        <v>10.76923076923077</v>
      </c>
      <c r="M19" s="100">
        <f t="shared" si="10"/>
        <v>23</v>
      </c>
      <c r="N19" s="73">
        <f t="shared" si="11"/>
        <v>20</v>
      </c>
      <c r="O19" s="100">
        <f t="shared" si="12"/>
        <v>20</v>
      </c>
      <c r="P19" s="73">
        <f t="shared" si="13"/>
        <v>15.384615384615385</v>
      </c>
      <c r="Q19" s="57">
        <f t="shared" si="0"/>
        <v>10.434782608695652</v>
      </c>
      <c r="R19" s="58">
        <f t="shared" si="1"/>
        <v>4.615384615384615</v>
      </c>
      <c r="S19" s="58">
        <f t="shared" si="2"/>
        <v>9.5652173913043477</v>
      </c>
      <c r="T19" s="58">
        <f t="shared" si="3"/>
        <v>10.76923076923077</v>
      </c>
      <c r="U19" s="58">
        <f t="shared" si="4"/>
        <v>20</v>
      </c>
      <c r="V19" s="58">
        <f t="shared" si="5"/>
        <v>15.384615384615385</v>
      </c>
      <c r="W19" s="58"/>
      <c r="X19" s="58"/>
      <c r="Y19" s="58"/>
    </row>
    <row r="20" spans="1:25" ht="12.2" customHeight="1" x14ac:dyDescent="0.2">
      <c r="A20" s="4">
        <v>11</v>
      </c>
      <c r="B20" s="142" t="s">
        <v>303</v>
      </c>
      <c r="C20" s="21">
        <v>167</v>
      </c>
      <c r="D20" s="21">
        <v>143</v>
      </c>
      <c r="E20" s="21">
        <v>1</v>
      </c>
      <c r="F20" s="73">
        <f t="shared" si="6"/>
        <v>0.59880239520958078</v>
      </c>
      <c r="G20" s="21">
        <v>1</v>
      </c>
      <c r="H20" s="73">
        <f t="shared" si="7"/>
        <v>0.69930069930069927</v>
      </c>
      <c r="I20" s="21">
        <v>15</v>
      </c>
      <c r="J20" s="73">
        <f t="shared" si="8"/>
        <v>8.9820359281437128</v>
      </c>
      <c r="K20" s="21">
        <v>9</v>
      </c>
      <c r="L20" s="73">
        <f t="shared" si="9"/>
        <v>6.2937062937062933</v>
      </c>
      <c r="M20" s="100">
        <f t="shared" si="10"/>
        <v>16</v>
      </c>
      <c r="N20" s="73">
        <f t="shared" si="11"/>
        <v>9.5808383233532926</v>
      </c>
      <c r="O20" s="100">
        <f t="shared" si="12"/>
        <v>10</v>
      </c>
      <c r="P20" s="73">
        <f t="shared" si="13"/>
        <v>6.9930069930069934</v>
      </c>
      <c r="Q20" s="57">
        <f t="shared" si="0"/>
        <v>0.59880239520958078</v>
      </c>
      <c r="R20" s="58">
        <f t="shared" si="1"/>
        <v>0.69930069930069927</v>
      </c>
      <c r="S20" s="58">
        <f t="shared" si="2"/>
        <v>8.9820359281437128</v>
      </c>
      <c r="T20" s="58">
        <f t="shared" si="3"/>
        <v>6.2937062937062933</v>
      </c>
      <c r="U20" s="58">
        <f t="shared" si="4"/>
        <v>9.5808383233532926</v>
      </c>
      <c r="V20" s="58">
        <f t="shared" si="5"/>
        <v>6.9930069930069934</v>
      </c>
      <c r="W20" s="58"/>
      <c r="X20" s="58"/>
      <c r="Y20" s="58"/>
    </row>
    <row r="21" spans="1:25" ht="12.2" customHeight="1" x14ac:dyDescent="0.2">
      <c r="A21" s="4">
        <v>12</v>
      </c>
      <c r="B21" s="142" t="s">
        <v>304</v>
      </c>
      <c r="C21" s="21">
        <v>129</v>
      </c>
      <c r="D21" s="21">
        <v>82</v>
      </c>
      <c r="E21" s="21">
        <v>4</v>
      </c>
      <c r="F21" s="73">
        <f t="shared" si="6"/>
        <v>3.1007751937984498</v>
      </c>
      <c r="G21" s="21">
        <v>5</v>
      </c>
      <c r="H21" s="73">
        <f t="shared" si="7"/>
        <v>6.0975609756097562</v>
      </c>
      <c r="I21" s="21">
        <v>2</v>
      </c>
      <c r="J21" s="73">
        <f t="shared" si="8"/>
        <v>1.5503875968992249</v>
      </c>
      <c r="K21" s="21"/>
      <c r="L21" s="73">
        <f t="shared" si="9"/>
        <v>0</v>
      </c>
      <c r="M21" s="100">
        <f t="shared" si="10"/>
        <v>6</v>
      </c>
      <c r="N21" s="73">
        <f t="shared" si="11"/>
        <v>4.6511627906976747</v>
      </c>
      <c r="O21" s="100">
        <f t="shared" si="12"/>
        <v>5</v>
      </c>
      <c r="P21" s="73">
        <f t="shared" si="13"/>
        <v>6.0975609756097562</v>
      </c>
      <c r="Q21" s="57">
        <f t="shared" si="0"/>
        <v>3.1007751937984498</v>
      </c>
      <c r="R21" s="58">
        <f t="shared" si="1"/>
        <v>6.0975609756097562</v>
      </c>
      <c r="S21" s="58">
        <f t="shared" si="2"/>
        <v>1.5503875968992249</v>
      </c>
      <c r="T21" s="58">
        <f t="shared" si="3"/>
        <v>0</v>
      </c>
      <c r="U21" s="58">
        <f t="shared" si="4"/>
        <v>4.6511627906976747</v>
      </c>
      <c r="V21" s="58">
        <f t="shared" si="5"/>
        <v>6.0975609756097562</v>
      </c>
      <c r="W21" s="58"/>
      <c r="X21" s="58"/>
      <c r="Y21" s="58"/>
    </row>
    <row r="22" spans="1:25" ht="12.2" customHeight="1" x14ac:dyDescent="0.2">
      <c r="A22" s="4">
        <v>13</v>
      </c>
      <c r="B22" s="142" t="s">
        <v>305</v>
      </c>
      <c r="C22" s="21">
        <v>154</v>
      </c>
      <c r="D22" s="21">
        <v>149</v>
      </c>
      <c r="E22" s="21">
        <v>2</v>
      </c>
      <c r="F22" s="73">
        <f t="shared" si="6"/>
        <v>1.2987012987012987</v>
      </c>
      <c r="G22" s="21">
        <v>3</v>
      </c>
      <c r="H22" s="73">
        <f t="shared" si="7"/>
        <v>2.0134228187919465</v>
      </c>
      <c r="I22" s="21">
        <v>2</v>
      </c>
      <c r="J22" s="73">
        <f t="shared" si="8"/>
        <v>1.2987012987012987</v>
      </c>
      <c r="K22" s="21">
        <v>8</v>
      </c>
      <c r="L22" s="73">
        <f t="shared" si="9"/>
        <v>5.3691275167785237</v>
      </c>
      <c r="M22" s="100">
        <f t="shared" si="10"/>
        <v>4</v>
      </c>
      <c r="N22" s="73">
        <f t="shared" si="11"/>
        <v>2.5974025974025974</v>
      </c>
      <c r="O22" s="100">
        <f t="shared" si="12"/>
        <v>11</v>
      </c>
      <c r="P22" s="73">
        <f t="shared" si="13"/>
        <v>7.3825503355704694</v>
      </c>
      <c r="Q22" s="57">
        <f t="shared" si="0"/>
        <v>1.2987012987012987</v>
      </c>
      <c r="R22" s="58">
        <f t="shared" si="1"/>
        <v>2.0134228187919465</v>
      </c>
      <c r="S22" s="58">
        <f t="shared" si="2"/>
        <v>1.2987012987012987</v>
      </c>
      <c r="T22" s="58">
        <f t="shared" si="3"/>
        <v>5.3691275167785237</v>
      </c>
      <c r="U22" s="58">
        <f t="shared" si="4"/>
        <v>2.5974025974025974</v>
      </c>
      <c r="V22" s="58">
        <f t="shared" si="5"/>
        <v>7.3825503355704694</v>
      </c>
      <c r="W22" s="58"/>
      <c r="X22" s="58"/>
      <c r="Y22" s="58"/>
    </row>
    <row r="23" spans="1:25" ht="12.2" customHeight="1" x14ac:dyDescent="0.2">
      <c r="A23" s="4">
        <v>14</v>
      </c>
      <c r="B23" s="142" t="s">
        <v>306</v>
      </c>
      <c r="C23" s="21">
        <v>138</v>
      </c>
      <c r="D23" s="21">
        <v>154</v>
      </c>
      <c r="E23" s="21">
        <v>5</v>
      </c>
      <c r="F23" s="73">
        <f t="shared" si="6"/>
        <v>3.6231884057971016</v>
      </c>
      <c r="G23" s="21">
        <v>12</v>
      </c>
      <c r="H23" s="73">
        <f t="shared" si="7"/>
        <v>7.7922077922077921</v>
      </c>
      <c r="I23" s="21">
        <v>12</v>
      </c>
      <c r="J23" s="73">
        <f t="shared" si="8"/>
        <v>8.695652173913043</v>
      </c>
      <c r="K23" s="21">
        <v>11</v>
      </c>
      <c r="L23" s="73">
        <f t="shared" si="9"/>
        <v>7.1428571428571432</v>
      </c>
      <c r="M23" s="100">
        <f t="shared" si="10"/>
        <v>17</v>
      </c>
      <c r="N23" s="73">
        <f t="shared" si="11"/>
        <v>12.318840579710145</v>
      </c>
      <c r="O23" s="100">
        <f t="shared" si="12"/>
        <v>23</v>
      </c>
      <c r="P23" s="73">
        <f t="shared" si="13"/>
        <v>14.935064935064934</v>
      </c>
      <c r="Q23" s="57">
        <f t="shared" si="0"/>
        <v>3.6231884057971016</v>
      </c>
      <c r="R23" s="58">
        <f t="shared" si="1"/>
        <v>7.7922077922077921</v>
      </c>
      <c r="S23" s="58">
        <f t="shared" si="2"/>
        <v>8.695652173913043</v>
      </c>
      <c r="T23" s="58">
        <f t="shared" si="3"/>
        <v>7.1428571428571432</v>
      </c>
      <c r="U23" s="58">
        <f t="shared" si="4"/>
        <v>12.318840579710145</v>
      </c>
      <c r="V23" s="58">
        <f t="shared" si="5"/>
        <v>14.935064935064934</v>
      </c>
      <c r="W23" s="58"/>
      <c r="X23" s="58"/>
      <c r="Y23" s="58"/>
    </row>
    <row r="24" spans="1:25" ht="12.2" customHeight="1" x14ac:dyDescent="0.2">
      <c r="A24" s="4">
        <v>15</v>
      </c>
      <c r="B24" s="142" t="s">
        <v>307</v>
      </c>
      <c r="C24" s="21">
        <v>278</v>
      </c>
      <c r="D24" s="21">
        <v>243</v>
      </c>
      <c r="E24" s="21">
        <v>4</v>
      </c>
      <c r="F24" s="73">
        <f t="shared" si="6"/>
        <v>1.4388489208633093</v>
      </c>
      <c r="G24" s="21">
        <v>10</v>
      </c>
      <c r="H24" s="73">
        <f t="shared" si="7"/>
        <v>4.1152263374485596</v>
      </c>
      <c r="I24" s="21">
        <v>12</v>
      </c>
      <c r="J24" s="73">
        <f t="shared" si="8"/>
        <v>4.3165467625899279</v>
      </c>
      <c r="K24" s="21">
        <v>16</v>
      </c>
      <c r="L24" s="73">
        <f t="shared" si="9"/>
        <v>6.5843621399176957</v>
      </c>
      <c r="M24" s="100">
        <f t="shared" si="10"/>
        <v>16</v>
      </c>
      <c r="N24" s="73">
        <f t="shared" si="11"/>
        <v>5.7553956834532372</v>
      </c>
      <c r="O24" s="100">
        <f t="shared" si="12"/>
        <v>26</v>
      </c>
      <c r="P24" s="73">
        <f t="shared" si="13"/>
        <v>10.699588477366255</v>
      </c>
      <c r="Q24" s="57">
        <f t="shared" si="0"/>
        <v>1.4388489208633093</v>
      </c>
      <c r="R24" s="58">
        <f t="shared" si="1"/>
        <v>4.1152263374485596</v>
      </c>
      <c r="S24" s="58">
        <f t="shared" si="2"/>
        <v>4.3165467625899279</v>
      </c>
      <c r="T24" s="58">
        <f t="shared" si="3"/>
        <v>6.5843621399176957</v>
      </c>
      <c r="U24" s="58">
        <f t="shared" si="4"/>
        <v>5.7553956834532372</v>
      </c>
      <c r="V24" s="58">
        <f t="shared" si="5"/>
        <v>10.699588477366255</v>
      </c>
      <c r="W24" s="58"/>
      <c r="X24" s="58"/>
      <c r="Y24" s="58"/>
    </row>
    <row r="25" spans="1:25" ht="12.2" customHeight="1" x14ac:dyDescent="0.2">
      <c r="A25" s="4">
        <v>16</v>
      </c>
      <c r="B25" s="142" t="s">
        <v>308</v>
      </c>
      <c r="C25" s="21">
        <v>141</v>
      </c>
      <c r="D25" s="21">
        <v>131</v>
      </c>
      <c r="E25" s="21">
        <v>2</v>
      </c>
      <c r="F25" s="73">
        <f t="shared" si="6"/>
        <v>1.4184397163120568</v>
      </c>
      <c r="G25" s="21">
        <v>1</v>
      </c>
      <c r="H25" s="73">
        <f t="shared" si="7"/>
        <v>0.76335877862595425</v>
      </c>
      <c r="I25" s="21">
        <v>11</v>
      </c>
      <c r="J25" s="73">
        <f t="shared" si="8"/>
        <v>7.8014184397163122</v>
      </c>
      <c r="K25" s="21">
        <v>6</v>
      </c>
      <c r="L25" s="73">
        <f t="shared" si="9"/>
        <v>4.5801526717557248</v>
      </c>
      <c r="M25" s="100">
        <f t="shared" si="10"/>
        <v>13</v>
      </c>
      <c r="N25" s="73">
        <f t="shared" si="11"/>
        <v>9.2198581560283692</v>
      </c>
      <c r="O25" s="100">
        <f t="shared" si="12"/>
        <v>7</v>
      </c>
      <c r="P25" s="73">
        <f t="shared" si="13"/>
        <v>5.343511450381679</v>
      </c>
      <c r="Q25" s="57">
        <f t="shared" si="0"/>
        <v>1.4184397163120568</v>
      </c>
      <c r="R25" s="58">
        <f t="shared" si="1"/>
        <v>0.76335877862595425</v>
      </c>
      <c r="S25" s="58">
        <f t="shared" si="2"/>
        <v>7.8014184397163122</v>
      </c>
      <c r="T25" s="58">
        <f t="shared" si="3"/>
        <v>4.5801526717557248</v>
      </c>
      <c r="U25" s="58">
        <f t="shared" si="4"/>
        <v>9.2198581560283692</v>
      </c>
      <c r="V25" s="58">
        <f t="shared" si="5"/>
        <v>5.343511450381679</v>
      </c>
      <c r="W25" s="58"/>
      <c r="X25" s="58"/>
      <c r="Y25" s="58"/>
    </row>
    <row r="26" spans="1:25" ht="12.2" customHeight="1" x14ac:dyDescent="0.2">
      <c r="A26" s="4">
        <v>17</v>
      </c>
      <c r="B26" s="142" t="s">
        <v>309</v>
      </c>
      <c r="C26" s="21">
        <v>117</v>
      </c>
      <c r="D26" s="21">
        <v>117</v>
      </c>
      <c r="E26" s="21">
        <v>1</v>
      </c>
      <c r="F26" s="73">
        <f t="shared" si="6"/>
        <v>0.85470085470085466</v>
      </c>
      <c r="G26" s="21">
        <v>1</v>
      </c>
      <c r="H26" s="73">
        <f t="shared" si="7"/>
        <v>0.85470085470085466</v>
      </c>
      <c r="I26" s="21">
        <v>6</v>
      </c>
      <c r="J26" s="73">
        <f t="shared" si="8"/>
        <v>5.1282051282051286</v>
      </c>
      <c r="K26" s="21">
        <v>2</v>
      </c>
      <c r="L26" s="73">
        <f t="shared" si="9"/>
        <v>1.7094017094017093</v>
      </c>
      <c r="M26" s="100">
        <f t="shared" si="10"/>
        <v>7</v>
      </c>
      <c r="N26" s="73">
        <f t="shared" si="11"/>
        <v>5.982905982905983</v>
      </c>
      <c r="O26" s="100">
        <f t="shared" si="12"/>
        <v>3</v>
      </c>
      <c r="P26" s="73">
        <f t="shared" si="13"/>
        <v>2.5641025641025643</v>
      </c>
      <c r="Q26" s="57">
        <f t="shared" si="0"/>
        <v>0.85470085470085466</v>
      </c>
      <c r="R26" s="58">
        <f t="shared" si="1"/>
        <v>0.85470085470085466</v>
      </c>
      <c r="S26" s="58">
        <f t="shared" si="2"/>
        <v>5.1282051282051286</v>
      </c>
      <c r="T26" s="58">
        <f t="shared" si="3"/>
        <v>1.7094017094017093</v>
      </c>
      <c r="U26" s="58">
        <f t="shared" si="4"/>
        <v>5.982905982905983</v>
      </c>
      <c r="V26" s="58">
        <f t="shared" si="5"/>
        <v>2.5641025641025643</v>
      </c>
      <c r="W26" s="58"/>
      <c r="X26" s="58"/>
      <c r="Y26" s="58"/>
    </row>
    <row r="27" spans="1:25" ht="12.2" customHeight="1" x14ac:dyDescent="0.2">
      <c r="A27" s="4">
        <v>18</v>
      </c>
      <c r="B27" s="142" t="s">
        <v>310</v>
      </c>
      <c r="C27" s="21">
        <v>158</v>
      </c>
      <c r="D27" s="21">
        <v>125</v>
      </c>
      <c r="E27" s="21">
        <v>7</v>
      </c>
      <c r="F27" s="73">
        <f t="shared" si="6"/>
        <v>4.4303797468354427</v>
      </c>
      <c r="G27" s="21">
        <v>5</v>
      </c>
      <c r="H27" s="73">
        <f t="shared" si="7"/>
        <v>4</v>
      </c>
      <c r="I27" s="21">
        <v>9</v>
      </c>
      <c r="J27" s="73">
        <f t="shared" si="8"/>
        <v>5.6962025316455698</v>
      </c>
      <c r="K27" s="21">
        <v>2</v>
      </c>
      <c r="L27" s="73">
        <f t="shared" si="9"/>
        <v>1.6</v>
      </c>
      <c r="M27" s="100">
        <f t="shared" si="10"/>
        <v>16</v>
      </c>
      <c r="N27" s="73">
        <f t="shared" si="11"/>
        <v>10.126582278481013</v>
      </c>
      <c r="O27" s="100">
        <f t="shared" si="12"/>
        <v>7</v>
      </c>
      <c r="P27" s="73">
        <f t="shared" si="13"/>
        <v>5.6</v>
      </c>
      <c r="Q27" s="57">
        <f t="shared" si="0"/>
        <v>4.4303797468354427</v>
      </c>
      <c r="R27" s="58">
        <f t="shared" si="1"/>
        <v>4</v>
      </c>
      <c r="S27" s="58">
        <f t="shared" si="2"/>
        <v>5.6962025316455698</v>
      </c>
      <c r="T27" s="58">
        <f t="shared" si="3"/>
        <v>1.6</v>
      </c>
      <c r="U27" s="58">
        <f t="shared" si="4"/>
        <v>10.126582278481013</v>
      </c>
      <c r="V27" s="58">
        <f t="shared" si="5"/>
        <v>5.6</v>
      </c>
      <c r="W27" s="58"/>
      <c r="X27" s="58"/>
      <c r="Y27" s="58"/>
    </row>
    <row r="28" spans="1:25" ht="12.2" customHeight="1" x14ac:dyDescent="0.2">
      <c r="A28" s="4">
        <v>19</v>
      </c>
      <c r="B28" s="142" t="s">
        <v>311</v>
      </c>
      <c r="C28" s="21">
        <v>61</v>
      </c>
      <c r="D28" s="21">
        <v>42</v>
      </c>
      <c r="E28" s="21">
        <v>6</v>
      </c>
      <c r="F28" s="73">
        <f t="shared" si="6"/>
        <v>9.8360655737704921</v>
      </c>
      <c r="G28" s="21">
        <v>3</v>
      </c>
      <c r="H28" s="73">
        <f t="shared" si="7"/>
        <v>7.1428571428571432</v>
      </c>
      <c r="I28" s="21">
        <v>3</v>
      </c>
      <c r="J28" s="73">
        <f t="shared" si="8"/>
        <v>4.918032786885246</v>
      </c>
      <c r="K28" s="21">
        <v>2</v>
      </c>
      <c r="L28" s="73">
        <f t="shared" si="9"/>
        <v>4.7619047619047619</v>
      </c>
      <c r="M28" s="100">
        <f t="shared" si="10"/>
        <v>9</v>
      </c>
      <c r="N28" s="73">
        <f t="shared" si="11"/>
        <v>14.754098360655737</v>
      </c>
      <c r="O28" s="100">
        <f t="shared" si="12"/>
        <v>5</v>
      </c>
      <c r="P28" s="73">
        <f t="shared" si="13"/>
        <v>11.904761904761905</v>
      </c>
      <c r="Q28" s="57">
        <f t="shared" si="0"/>
        <v>9.8360655737704921</v>
      </c>
      <c r="R28" s="58">
        <f t="shared" si="1"/>
        <v>7.1428571428571432</v>
      </c>
      <c r="S28" s="58">
        <f t="shared" si="2"/>
        <v>4.918032786885246</v>
      </c>
      <c r="T28" s="58">
        <f t="shared" si="3"/>
        <v>4.7619047619047619</v>
      </c>
      <c r="U28" s="58">
        <f t="shared" si="4"/>
        <v>14.754098360655737</v>
      </c>
      <c r="V28" s="58">
        <f t="shared" si="5"/>
        <v>11.904761904761905</v>
      </c>
      <c r="W28" s="58"/>
      <c r="X28" s="58"/>
      <c r="Y28" s="58"/>
    </row>
    <row r="29" spans="1:25" ht="12.2" customHeight="1" x14ac:dyDescent="0.2">
      <c r="A29" s="4">
        <v>20</v>
      </c>
      <c r="B29" s="142" t="s">
        <v>312</v>
      </c>
      <c r="C29" s="21">
        <v>204</v>
      </c>
      <c r="D29" s="21">
        <v>191</v>
      </c>
      <c r="E29" s="21">
        <v>9</v>
      </c>
      <c r="F29" s="73">
        <f t="shared" si="6"/>
        <v>4.4117647058823533</v>
      </c>
      <c r="G29" s="21">
        <v>11</v>
      </c>
      <c r="H29" s="73">
        <f t="shared" si="7"/>
        <v>5.7591623036649215</v>
      </c>
      <c r="I29" s="21">
        <v>5</v>
      </c>
      <c r="J29" s="73">
        <f t="shared" si="8"/>
        <v>2.4509803921568629</v>
      </c>
      <c r="K29" s="21">
        <v>4</v>
      </c>
      <c r="L29" s="73">
        <f t="shared" si="9"/>
        <v>2.0942408376963351</v>
      </c>
      <c r="M29" s="100">
        <f t="shared" si="10"/>
        <v>14</v>
      </c>
      <c r="N29" s="73">
        <f t="shared" si="11"/>
        <v>6.8627450980392153</v>
      </c>
      <c r="O29" s="100">
        <f t="shared" si="12"/>
        <v>15</v>
      </c>
      <c r="P29" s="73">
        <f t="shared" si="13"/>
        <v>7.8534031413612562</v>
      </c>
      <c r="Q29" s="57">
        <f t="shared" si="0"/>
        <v>4.4117647058823533</v>
      </c>
      <c r="R29" s="58">
        <f t="shared" si="1"/>
        <v>5.7591623036649215</v>
      </c>
      <c r="S29" s="58">
        <f t="shared" si="2"/>
        <v>2.4509803921568629</v>
      </c>
      <c r="T29" s="58">
        <f t="shared" si="3"/>
        <v>2.0942408376963351</v>
      </c>
      <c r="U29" s="58">
        <f t="shared" si="4"/>
        <v>6.8627450980392153</v>
      </c>
      <c r="V29" s="58">
        <f t="shared" si="5"/>
        <v>7.8534031413612562</v>
      </c>
      <c r="W29" s="58"/>
      <c r="X29" s="58"/>
      <c r="Y29" s="58"/>
    </row>
    <row r="30" spans="1:25" ht="12.2" customHeight="1" x14ac:dyDescent="0.2">
      <c r="A30" s="4">
        <v>21</v>
      </c>
      <c r="B30" s="142" t="s">
        <v>313</v>
      </c>
      <c r="C30" s="21">
        <v>48</v>
      </c>
      <c r="D30" s="21">
        <v>37</v>
      </c>
      <c r="E30" s="21">
        <v>7</v>
      </c>
      <c r="F30" s="73">
        <f t="shared" si="6"/>
        <v>14.583333333333334</v>
      </c>
      <c r="G30" s="21">
        <v>3</v>
      </c>
      <c r="H30" s="73">
        <f t="shared" si="7"/>
        <v>8.1081081081081088</v>
      </c>
      <c r="I30" s="21">
        <v>2</v>
      </c>
      <c r="J30" s="73">
        <f t="shared" si="8"/>
        <v>4.166666666666667</v>
      </c>
      <c r="K30" s="21">
        <v>2</v>
      </c>
      <c r="L30" s="73">
        <f t="shared" si="9"/>
        <v>5.4054054054054053</v>
      </c>
      <c r="M30" s="100">
        <f t="shared" si="10"/>
        <v>9</v>
      </c>
      <c r="N30" s="73">
        <f t="shared" si="11"/>
        <v>18.75</v>
      </c>
      <c r="O30" s="100">
        <f t="shared" si="12"/>
        <v>5</v>
      </c>
      <c r="P30" s="73">
        <f t="shared" si="13"/>
        <v>13.513513513513514</v>
      </c>
      <c r="Q30" s="57">
        <f t="shared" si="0"/>
        <v>14.583333333333334</v>
      </c>
      <c r="R30" s="58">
        <f t="shared" si="1"/>
        <v>8.1081081081081088</v>
      </c>
      <c r="S30" s="58">
        <f t="shared" si="2"/>
        <v>4.166666666666667</v>
      </c>
      <c r="T30" s="58">
        <f t="shared" si="3"/>
        <v>5.4054054054054053</v>
      </c>
      <c r="U30" s="58">
        <f t="shared" si="4"/>
        <v>18.75</v>
      </c>
      <c r="V30" s="58">
        <f t="shared" si="5"/>
        <v>13.513513513513514</v>
      </c>
      <c r="W30" s="58"/>
      <c r="X30" s="58"/>
      <c r="Y30" s="58"/>
    </row>
    <row r="31" spans="1:25" ht="12.2" customHeight="1" x14ac:dyDescent="0.2">
      <c r="A31" s="4">
        <v>22</v>
      </c>
      <c r="B31" s="142" t="s">
        <v>314</v>
      </c>
      <c r="C31" s="21">
        <v>103</v>
      </c>
      <c r="D31" s="21">
        <v>127</v>
      </c>
      <c r="E31" s="21">
        <v>4</v>
      </c>
      <c r="F31" s="73">
        <f t="shared" si="6"/>
        <v>3.883495145631068</v>
      </c>
      <c r="G31" s="21">
        <v>6</v>
      </c>
      <c r="H31" s="73">
        <f t="shared" si="7"/>
        <v>4.7244094488188972</v>
      </c>
      <c r="I31" s="21">
        <v>2</v>
      </c>
      <c r="J31" s="73">
        <f t="shared" si="8"/>
        <v>1.941747572815534</v>
      </c>
      <c r="K31" s="21">
        <v>4</v>
      </c>
      <c r="L31" s="73">
        <f t="shared" si="9"/>
        <v>3.1496062992125986</v>
      </c>
      <c r="M31" s="100">
        <f t="shared" si="10"/>
        <v>6</v>
      </c>
      <c r="N31" s="73">
        <f t="shared" si="11"/>
        <v>5.825242718446602</v>
      </c>
      <c r="O31" s="100">
        <f t="shared" si="12"/>
        <v>10</v>
      </c>
      <c r="P31" s="73">
        <f t="shared" si="13"/>
        <v>7.8740157480314963</v>
      </c>
      <c r="Q31" s="57">
        <f t="shared" si="0"/>
        <v>3.883495145631068</v>
      </c>
      <c r="R31" s="58">
        <f t="shared" si="1"/>
        <v>4.7244094488188972</v>
      </c>
      <c r="S31" s="58">
        <f t="shared" si="2"/>
        <v>1.941747572815534</v>
      </c>
      <c r="T31" s="58">
        <f t="shared" si="3"/>
        <v>3.1496062992125986</v>
      </c>
      <c r="U31" s="58">
        <f t="shared" si="4"/>
        <v>5.825242718446602</v>
      </c>
      <c r="V31" s="58">
        <f t="shared" si="5"/>
        <v>7.8740157480314963</v>
      </c>
      <c r="W31" s="58"/>
      <c r="X31" s="58"/>
      <c r="Y31" s="58"/>
    </row>
    <row r="32" spans="1:25" ht="12.2" customHeight="1" x14ac:dyDescent="0.2">
      <c r="A32" s="4">
        <v>23</v>
      </c>
      <c r="B32" s="142" t="s">
        <v>315</v>
      </c>
      <c r="C32" s="21">
        <v>92</v>
      </c>
      <c r="D32" s="21">
        <v>66</v>
      </c>
      <c r="E32" s="21">
        <v>3</v>
      </c>
      <c r="F32" s="73">
        <f t="shared" si="6"/>
        <v>3.2608695652173911</v>
      </c>
      <c r="G32" s="21">
        <v>3</v>
      </c>
      <c r="H32" s="73">
        <f t="shared" si="7"/>
        <v>4.5454545454545459</v>
      </c>
      <c r="I32" s="21">
        <v>1</v>
      </c>
      <c r="J32" s="73">
        <f t="shared" si="8"/>
        <v>1.0869565217391304</v>
      </c>
      <c r="K32" s="21">
        <v>3</v>
      </c>
      <c r="L32" s="73">
        <f t="shared" si="9"/>
        <v>4.5454545454545459</v>
      </c>
      <c r="M32" s="100">
        <f t="shared" si="10"/>
        <v>4</v>
      </c>
      <c r="N32" s="73">
        <f t="shared" si="11"/>
        <v>4.3478260869565215</v>
      </c>
      <c r="O32" s="100">
        <f t="shared" si="12"/>
        <v>6</v>
      </c>
      <c r="P32" s="73">
        <f t="shared" si="13"/>
        <v>9.0909090909090917</v>
      </c>
      <c r="Q32" s="57">
        <f t="shared" si="0"/>
        <v>3.2608695652173911</v>
      </c>
      <c r="R32" s="58">
        <f t="shared" si="1"/>
        <v>4.5454545454545459</v>
      </c>
      <c r="S32" s="58">
        <f t="shared" si="2"/>
        <v>1.0869565217391304</v>
      </c>
      <c r="T32" s="58">
        <f t="shared" si="3"/>
        <v>4.5454545454545459</v>
      </c>
      <c r="U32" s="58">
        <f t="shared" si="4"/>
        <v>4.3478260869565215</v>
      </c>
      <c r="V32" s="58">
        <f t="shared" si="5"/>
        <v>9.0909090909090917</v>
      </c>
      <c r="W32" s="58"/>
      <c r="X32" s="58"/>
      <c r="Y32" s="58"/>
    </row>
    <row r="33" spans="1:25" ht="12.2" customHeight="1" x14ac:dyDescent="0.2">
      <c r="A33" s="4">
        <v>24</v>
      </c>
      <c r="B33" s="142" t="s">
        <v>316</v>
      </c>
      <c r="C33" s="21">
        <v>86</v>
      </c>
      <c r="D33" s="21">
        <v>58</v>
      </c>
      <c r="E33" s="21">
        <v>1</v>
      </c>
      <c r="F33" s="73">
        <f t="shared" si="6"/>
        <v>1.1627906976744187</v>
      </c>
      <c r="G33" s="21">
        <v>5</v>
      </c>
      <c r="H33" s="73">
        <f t="shared" si="7"/>
        <v>8.6206896551724146</v>
      </c>
      <c r="I33" s="21">
        <v>7</v>
      </c>
      <c r="J33" s="73">
        <f t="shared" si="8"/>
        <v>8.1395348837209305</v>
      </c>
      <c r="K33" s="21">
        <v>4</v>
      </c>
      <c r="L33" s="73">
        <f t="shared" si="9"/>
        <v>6.8965517241379306</v>
      </c>
      <c r="M33" s="100">
        <f t="shared" si="10"/>
        <v>8</v>
      </c>
      <c r="N33" s="73">
        <f t="shared" si="11"/>
        <v>9.3023255813953494</v>
      </c>
      <c r="O33" s="100">
        <f t="shared" si="12"/>
        <v>9</v>
      </c>
      <c r="P33" s="73">
        <f t="shared" si="13"/>
        <v>15.517241379310345</v>
      </c>
      <c r="Q33" s="57">
        <f t="shared" si="0"/>
        <v>1.1627906976744187</v>
      </c>
      <c r="R33" s="58">
        <f t="shared" si="1"/>
        <v>8.6206896551724146</v>
      </c>
      <c r="S33" s="58">
        <f t="shared" si="2"/>
        <v>8.1395348837209305</v>
      </c>
      <c r="T33" s="58">
        <f t="shared" si="3"/>
        <v>6.8965517241379306</v>
      </c>
      <c r="U33" s="58">
        <f t="shared" si="4"/>
        <v>9.3023255813953494</v>
      </c>
      <c r="V33" s="58">
        <f t="shared" si="5"/>
        <v>15.517241379310345</v>
      </c>
      <c r="W33" s="58"/>
      <c r="X33" s="58"/>
      <c r="Y33" s="58"/>
    </row>
    <row r="34" spans="1:25" ht="12.2" customHeight="1" x14ac:dyDescent="0.2">
      <c r="A34" s="4">
        <v>25</v>
      </c>
      <c r="B34" s="142" t="s">
        <v>317</v>
      </c>
      <c r="C34" s="21">
        <v>58</v>
      </c>
      <c r="D34" s="21">
        <v>58</v>
      </c>
      <c r="E34" s="21">
        <v>6</v>
      </c>
      <c r="F34" s="73">
        <f t="shared" si="6"/>
        <v>10.344827586206897</v>
      </c>
      <c r="G34" s="21">
        <v>3</v>
      </c>
      <c r="H34" s="73">
        <f t="shared" si="7"/>
        <v>5.1724137931034484</v>
      </c>
      <c r="I34" s="21">
        <v>9</v>
      </c>
      <c r="J34" s="73">
        <f t="shared" si="8"/>
        <v>15.517241379310345</v>
      </c>
      <c r="K34" s="21">
        <v>7</v>
      </c>
      <c r="L34" s="73">
        <f t="shared" si="9"/>
        <v>12.068965517241379</v>
      </c>
      <c r="M34" s="100">
        <f t="shared" si="10"/>
        <v>15</v>
      </c>
      <c r="N34" s="73">
        <f t="shared" si="11"/>
        <v>25.862068965517242</v>
      </c>
      <c r="O34" s="100">
        <f t="shared" si="12"/>
        <v>10</v>
      </c>
      <c r="P34" s="73">
        <f t="shared" si="13"/>
        <v>17.241379310344829</v>
      </c>
      <c r="Q34" s="57">
        <f t="shared" si="0"/>
        <v>10.344827586206897</v>
      </c>
      <c r="R34" s="58">
        <f t="shared" si="1"/>
        <v>5.1724137931034484</v>
      </c>
      <c r="S34" s="58">
        <f t="shared" si="2"/>
        <v>15.517241379310345</v>
      </c>
      <c r="T34" s="58">
        <f t="shared" si="3"/>
        <v>12.068965517241379</v>
      </c>
      <c r="U34" s="58">
        <f t="shared" si="4"/>
        <v>25.862068965517242</v>
      </c>
      <c r="V34" s="58">
        <f t="shared" si="5"/>
        <v>17.241379310344829</v>
      </c>
      <c r="W34" s="58"/>
      <c r="X34" s="58"/>
      <c r="Y34" s="58"/>
    </row>
    <row r="35" spans="1:25" ht="12.2" customHeight="1" x14ac:dyDescent="0.2">
      <c r="A35" s="4">
        <v>26</v>
      </c>
      <c r="B35" s="142" t="s">
        <v>96</v>
      </c>
      <c r="C35" s="21">
        <v>141</v>
      </c>
      <c r="D35" s="21">
        <v>169</v>
      </c>
      <c r="E35" s="21">
        <v>6</v>
      </c>
      <c r="F35" s="73">
        <f t="shared" si="6"/>
        <v>4.2553191489361701</v>
      </c>
      <c r="G35" s="21">
        <v>4</v>
      </c>
      <c r="H35" s="73">
        <f t="shared" si="7"/>
        <v>2.3668639053254439</v>
      </c>
      <c r="I35" s="21">
        <v>4</v>
      </c>
      <c r="J35" s="73">
        <f t="shared" si="8"/>
        <v>2.8368794326241136</v>
      </c>
      <c r="K35" s="21">
        <v>2</v>
      </c>
      <c r="L35" s="73">
        <f t="shared" si="9"/>
        <v>1.1834319526627219</v>
      </c>
      <c r="M35" s="100">
        <f t="shared" si="10"/>
        <v>10</v>
      </c>
      <c r="N35" s="73">
        <f t="shared" si="11"/>
        <v>7.0921985815602833</v>
      </c>
      <c r="O35" s="100">
        <f t="shared" si="12"/>
        <v>6</v>
      </c>
      <c r="P35" s="73">
        <f t="shared" si="13"/>
        <v>3.5502958579881656</v>
      </c>
      <c r="Q35" s="57">
        <f t="shared" si="0"/>
        <v>4.2553191489361701</v>
      </c>
      <c r="R35" s="58">
        <f t="shared" si="1"/>
        <v>2.3668639053254439</v>
      </c>
      <c r="S35" s="58">
        <f t="shared" si="2"/>
        <v>2.8368794326241136</v>
      </c>
      <c r="T35" s="58">
        <f t="shared" si="3"/>
        <v>1.1834319526627219</v>
      </c>
      <c r="U35" s="58">
        <f t="shared" si="4"/>
        <v>7.0921985815602833</v>
      </c>
      <c r="V35" s="58">
        <f t="shared" si="5"/>
        <v>3.5502958579881656</v>
      </c>
      <c r="W35" s="58"/>
      <c r="X35" s="58"/>
      <c r="Y35" s="58"/>
    </row>
    <row r="36" spans="1:25" ht="12.2" customHeight="1" x14ac:dyDescent="0.2">
      <c r="A36" s="4">
        <v>27</v>
      </c>
      <c r="B36" s="142" t="s">
        <v>97</v>
      </c>
      <c r="C36" s="47"/>
      <c r="D36" s="47"/>
      <c r="E36" s="47"/>
      <c r="F36" s="144"/>
      <c r="G36" s="47"/>
      <c r="H36" s="144"/>
      <c r="I36" s="47"/>
      <c r="J36" s="144"/>
      <c r="K36" s="47"/>
      <c r="L36" s="144"/>
      <c r="M36" s="145"/>
      <c r="N36" s="144">
        <f t="shared" si="11"/>
        <v>0</v>
      </c>
      <c r="O36" s="145"/>
      <c r="P36" s="144">
        <f t="shared" si="13"/>
        <v>0</v>
      </c>
      <c r="Q36" s="57">
        <f t="shared" si="0"/>
        <v>0</v>
      </c>
      <c r="R36" s="58">
        <f t="shared" si="1"/>
        <v>0</v>
      </c>
      <c r="S36" s="58">
        <f t="shared" si="2"/>
        <v>0</v>
      </c>
      <c r="T36" s="58">
        <f t="shared" si="3"/>
        <v>0</v>
      </c>
      <c r="U36" s="58">
        <f t="shared" si="4"/>
        <v>0</v>
      </c>
      <c r="V36" s="58">
        <f t="shared" si="5"/>
        <v>0</v>
      </c>
      <c r="W36" s="58"/>
      <c r="X36" s="58"/>
      <c r="Y36" s="58"/>
    </row>
    <row r="37" spans="1:25" ht="12.2" customHeight="1" x14ac:dyDescent="0.2">
      <c r="A37" s="77"/>
      <c r="B37" s="143" t="s">
        <v>25</v>
      </c>
      <c r="C37" s="61">
        <f>SUM(C10:C36)</f>
        <v>3485</v>
      </c>
      <c r="D37" s="61">
        <f>SUM(D10:D36)</f>
        <v>3259</v>
      </c>
      <c r="E37" s="61">
        <f>SUM(E10:E36)</f>
        <v>145</v>
      </c>
      <c r="F37" s="107">
        <f>IF(C37=0,IF(E37=0,0,100),Q37)</f>
        <v>4.1606886657101869</v>
      </c>
      <c r="G37" s="61">
        <f>SUM(G10:G36)</f>
        <v>144</v>
      </c>
      <c r="H37" s="107">
        <f>IF(D37=0,IF(G37=0,0,100),R37)</f>
        <v>4.4185332924209879</v>
      </c>
      <c r="I37" s="61">
        <f>SUM(I10:I36)</f>
        <v>205</v>
      </c>
      <c r="J37" s="107">
        <f>IF(C37=0,IF(I37=0,0,100),S37)</f>
        <v>5.882352941176471</v>
      </c>
      <c r="K37" s="61">
        <f>SUM(K10:K36)</f>
        <v>160</v>
      </c>
      <c r="L37" s="107">
        <f>IF(D37=0,IF(K37=0,0,100),T37)</f>
        <v>4.9094814360233201</v>
      </c>
      <c r="M37" s="61">
        <f>SUM(M10:M36)</f>
        <v>350</v>
      </c>
      <c r="N37" s="107">
        <f t="shared" si="11"/>
        <v>10.043041606886657</v>
      </c>
      <c r="O37" s="61">
        <f>SUM(O10:O36)</f>
        <v>304</v>
      </c>
      <c r="P37" s="107">
        <f t="shared" si="13"/>
        <v>9.3280147284443089</v>
      </c>
      <c r="Q37" s="57">
        <f t="shared" si="0"/>
        <v>4.1606886657101869</v>
      </c>
      <c r="R37" s="58">
        <f t="shared" si="1"/>
        <v>4.4185332924209879</v>
      </c>
      <c r="S37" s="58">
        <f t="shared" si="2"/>
        <v>5.882352941176471</v>
      </c>
      <c r="T37" s="58">
        <f t="shared" si="3"/>
        <v>4.9094814360233201</v>
      </c>
      <c r="U37" s="58">
        <f t="shared" si="4"/>
        <v>10.043041606886657</v>
      </c>
      <c r="V37" s="58">
        <f t="shared" si="5"/>
        <v>9.3280147284443089</v>
      </c>
      <c r="W37" s="58"/>
      <c r="X37" s="58"/>
      <c r="Y37" s="58"/>
    </row>
    <row r="38" spans="1:25" ht="12.2" customHeight="1" x14ac:dyDescent="0.2">
      <c r="A38" s="38"/>
      <c r="B38" s="38"/>
      <c r="C38" s="85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58"/>
      <c r="R38" s="58"/>
      <c r="S38" s="58"/>
      <c r="T38" s="58"/>
      <c r="U38" s="58"/>
      <c r="V38" s="58"/>
      <c r="W38" s="58"/>
      <c r="X38" s="58"/>
      <c r="Y38" s="58"/>
    </row>
    <row r="39" spans="1:25" ht="12.95" customHeight="1" x14ac:dyDescent="0.2">
      <c r="B39" s="1" t="s">
        <v>338</v>
      </c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2.95" customHeight="1" x14ac:dyDescent="0.2"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2.9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58"/>
      <c r="R41" s="58"/>
      <c r="S41" s="58"/>
      <c r="T41" s="58"/>
      <c r="U41" s="58"/>
      <c r="V41" s="58"/>
      <c r="W41" s="58"/>
      <c r="X41" s="58"/>
      <c r="Y41" s="58"/>
    </row>
    <row r="42" spans="1:25" ht="12.95" customHeight="1" x14ac:dyDescent="0.2">
      <c r="B42" s="39"/>
      <c r="C42" s="1"/>
      <c r="D42" s="49"/>
      <c r="E42" s="1"/>
      <c r="F42" s="1"/>
      <c r="G42" s="48"/>
      <c r="H42" s="1"/>
      <c r="I42" s="1"/>
      <c r="J42" s="1"/>
      <c r="K42" s="48"/>
      <c r="L42" s="1"/>
      <c r="M42" s="1"/>
      <c r="N42" s="1"/>
      <c r="O42" s="1"/>
      <c r="P42" s="1"/>
      <c r="Q42" s="58"/>
      <c r="R42" s="58"/>
      <c r="S42" s="58"/>
      <c r="T42" s="58"/>
      <c r="U42" s="58"/>
      <c r="V42" s="58"/>
      <c r="W42" s="58"/>
      <c r="X42" s="58"/>
      <c r="Y42" s="58"/>
    </row>
    <row r="43" spans="1:25" ht="12.95" customHeight="1" x14ac:dyDescent="0.2">
      <c r="B43" s="39"/>
      <c r="C43" s="1"/>
      <c r="D43" s="49"/>
      <c r="E43" s="1"/>
      <c r="F43" s="1"/>
      <c r="G43" s="48"/>
      <c r="H43" s="1"/>
      <c r="I43" s="1"/>
      <c r="J43" s="1"/>
      <c r="K43" s="48"/>
      <c r="L43" s="1"/>
      <c r="M43" s="1"/>
      <c r="N43" s="1"/>
      <c r="O43" s="1"/>
      <c r="P43" s="1"/>
      <c r="Q43" s="58"/>
      <c r="R43" s="58"/>
      <c r="S43" s="58"/>
      <c r="T43" s="58"/>
      <c r="U43" s="58"/>
      <c r="V43" s="58"/>
      <c r="W43" s="58"/>
      <c r="X43" s="58"/>
      <c r="Y43" s="58"/>
    </row>
    <row r="44" spans="1:25" ht="12.95" customHeight="1" x14ac:dyDescent="0.2">
      <c r="B44" s="39"/>
      <c r="C44" s="1"/>
      <c r="D44" s="49"/>
      <c r="E44" s="1"/>
      <c r="F44" s="1"/>
      <c r="G44" s="48"/>
      <c r="H44" s="1"/>
      <c r="I44" s="1"/>
      <c r="J44" s="1"/>
      <c r="K44" s="48"/>
      <c r="L44" s="1"/>
      <c r="M44" s="1"/>
      <c r="N44" s="1"/>
      <c r="O44" s="1"/>
      <c r="P44" s="1"/>
      <c r="Q44" s="58"/>
      <c r="R44" s="58"/>
      <c r="S44" s="58"/>
      <c r="T44" s="58"/>
      <c r="U44" s="58"/>
      <c r="V44" s="58"/>
      <c r="W44" s="58"/>
      <c r="X44" s="58"/>
      <c r="Y44" s="58"/>
    </row>
    <row r="45" spans="1:25" ht="12.95" customHeight="1" x14ac:dyDescent="0.2">
      <c r="B45" s="39"/>
      <c r="C45" s="1"/>
      <c r="D45" s="1"/>
      <c r="E45" s="1"/>
      <c r="F45" s="1"/>
      <c r="G45" s="48"/>
      <c r="H45" s="1"/>
      <c r="I45" s="1"/>
      <c r="J45" s="1"/>
      <c r="K45" s="48"/>
      <c r="L45" s="1"/>
      <c r="M45" s="1"/>
      <c r="N45" s="1"/>
      <c r="O45" s="1"/>
      <c r="P45" s="1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2.9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8"/>
      <c r="R46" s="58"/>
      <c r="S46" s="58"/>
      <c r="T46" s="58"/>
      <c r="U46" s="58"/>
      <c r="V46" s="58"/>
      <c r="W46" s="58"/>
      <c r="X46" s="58"/>
      <c r="Y46" s="58"/>
    </row>
    <row r="47" spans="1:25" ht="12.9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8"/>
      <c r="R47" s="58"/>
      <c r="S47" s="58"/>
      <c r="T47" s="58"/>
      <c r="U47" s="58"/>
      <c r="V47" s="58"/>
      <c r="W47" s="58"/>
      <c r="X47" s="58"/>
      <c r="Y47" s="58"/>
    </row>
    <row r="48" spans="1:25" ht="12.95" customHeight="1" x14ac:dyDescent="0.2">
      <c r="Q48" s="58"/>
      <c r="R48" s="58"/>
      <c r="S48" s="58"/>
      <c r="T48" s="58"/>
      <c r="U48" s="58"/>
      <c r="V48" s="58"/>
      <c r="W48" s="58"/>
      <c r="X48" s="58"/>
      <c r="Y48" s="58"/>
    </row>
    <row r="49" spans="17:25" ht="12.95" customHeight="1" x14ac:dyDescent="0.2">
      <c r="Q49" s="58"/>
      <c r="R49" s="58"/>
      <c r="S49" s="58"/>
      <c r="T49" s="58"/>
      <c r="U49" s="58"/>
      <c r="V49" s="58"/>
      <c r="W49" s="58"/>
      <c r="X49" s="58"/>
      <c r="Y49" s="58"/>
    </row>
    <row r="50" spans="17:25" ht="12.95" customHeight="1" x14ac:dyDescent="0.2">
      <c r="Q50" s="58"/>
      <c r="R50" s="58"/>
      <c r="S50" s="58"/>
      <c r="T50" s="58"/>
      <c r="U50" s="58"/>
      <c r="V50" s="58"/>
      <c r="W50" s="58"/>
      <c r="X50" s="58"/>
      <c r="Y50" s="58"/>
    </row>
    <row r="51" spans="17:25" ht="12.95" customHeight="1" x14ac:dyDescent="0.2">
      <c r="Q51" s="58"/>
      <c r="R51" s="58"/>
      <c r="S51" s="58"/>
      <c r="T51" s="58"/>
      <c r="U51" s="58"/>
      <c r="V51" s="58"/>
      <c r="W51" s="58"/>
      <c r="X51" s="58"/>
      <c r="Y51" s="58"/>
    </row>
    <row r="52" spans="17:25" ht="12.95" customHeight="1" x14ac:dyDescent="0.2">
      <c r="Q52" s="58"/>
      <c r="R52" s="58"/>
      <c r="S52" s="58"/>
      <c r="T52" s="58"/>
      <c r="U52" s="58"/>
      <c r="V52" s="58"/>
      <c r="W52" s="58"/>
      <c r="X52" s="58"/>
      <c r="Y52" s="58"/>
    </row>
    <row r="53" spans="17:25" ht="12.95" customHeight="1" x14ac:dyDescent="0.2">
      <c r="Q53" s="58"/>
      <c r="R53" s="58"/>
      <c r="S53" s="58"/>
      <c r="T53" s="58"/>
      <c r="U53" s="58"/>
      <c r="V53" s="58"/>
      <c r="W53" s="58"/>
      <c r="X53" s="58"/>
      <c r="Y53" s="58"/>
    </row>
    <row r="54" spans="17:25" ht="12.95" customHeight="1" x14ac:dyDescent="0.2">
      <c r="Q54" s="58"/>
      <c r="R54" s="58"/>
      <c r="S54" s="58"/>
      <c r="T54" s="58"/>
      <c r="U54" s="58"/>
      <c r="V54" s="58"/>
      <c r="W54" s="58"/>
      <c r="X54" s="58"/>
      <c r="Y54" s="58"/>
    </row>
    <row r="55" spans="17:25" ht="12.95" customHeight="1" x14ac:dyDescent="0.2">
      <c r="Q55" s="58"/>
      <c r="R55" s="58"/>
      <c r="S55" s="58"/>
      <c r="T55" s="58"/>
      <c r="U55" s="58"/>
      <c r="V55" s="58"/>
      <c r="W55" s="58"/>
      <c r="X55" s="58"/>
      <c r="Y55" s="58"/>
    </row>
    <row r="56" spans="17:25" ht="12.95" customHeight="1" x14ac:dyDescent="0.2">
      <c r="Q56" s="58"/>
      <c r="R56" s="58"/>
      <c r="S56" s="58"/>
      <c r="T56" s="58"/>
      <c r="U56" s="58"/>
      <c r="V56" s="58"/>
      <c r="W56" s="58"/>
      <c r="X56" s="58"/>
      <c r="Y56" s="58"/>
    </row>
    <row r="57" spans="17:25" ht="12.95" customHeight="1" x14ac:dyDescent="0.2">
      <c r="Q57" s="58"/>
      <c r="R57" s="58"/>
      <c r="S57" s="58"/>
      <c r="T57" s="58"/>
      <c r="U57" s="58"/>
      <c r="V57" s="58"/>
      <c r="W57" s="58"/>
      <c r="X57" s="58"/>
      <c r="Y57" s="58"/>
    </row>
    <row r="58" spans="17:25" ht="12.95" customHeight="1" x14ac:dyDescent="0.2">
      <c r="Q58" s="58"/>
      <c r="R58" s="58"/>
      <c r="S58" s="58"/>
      <c r="T58" s="58"/>
      <c r="U58" s="58"/>
      <c r="V58" s="58"/>
      <c r="W58" s="58"/>
      <c r="X58" s="58"/>
      <c r="Y58" s="58"/>
    </row>
    <row r="59" spans="17:25" ht="12.95" customHeight="1" x14ac:dyDescent="0.2">
      <c r="Q59" s="58"/>
      <c r="R59" s="58"/>
      <c r="S59" s="58"/>
      <c r="T59" s="58"/>
      <c r="U59" s="58"/>
      <c r="V59" s="58"/>
      <c r="W59" s="58"/>
      <c r="X59" s="58"/>
      <c r="Y59" s="58"/>
    </row>
    <row r="60" spans="17:25" ht="12.95" customHeight="1" x14ac:dyDescent="0.2">
      <c r="Q60" s="58"/>
      <c r="R60" s="58"/>
      <c r="S60" s="58"/>
      <c r="T60" s="58"/>
      <c r="U60" s="58"/>
      <c r="V60" s="58"/>
      <c r="W60" s="58"/>
      <c r="X60" s="58"/>
      <c r="Y60" s="58"/>
    </row>
    <row r="61" spans="17:25" ht="12.95" customHeight="1" x14ac:dyDescent="0.2">
      <c r="Q61" s="58"/>
      <c r="R61" s="58"/>
      <c r="S61" s="58"/>
      <c r="T61" s="58"/>
      <c r="U61" s="58"/>
      <c r="V61" s="58"/>
      <c r="W61" s="58"/>
      <c r="X61" s="58"/>
      <c r="Y61" s="58"/>
    </row>
    <row r="62" spans="17:25" ht="12.95" customHeight="1" x14ac:dyDescent="0.2">
      <c r="Q62" s="58"/>
      <c r="R62" s="58"/>
      <c r="S62" s="58"/>
      <c r="T62" s="58"/>
      <c r="U62" s="58"/>
      <c r="V62" s="58"/>
      <c r="W62" s="58"/>
      <c r="X62" s="58"/>
      <c r="Y62" s="58"/>
    </row>
    <row r="63" spans="17:25" ht="12.95" customHeight="1" x14ac:dyDescent="0.2">
      <c r="Q63" s="58"/>
      <c r="R63" s="58"/>
      <c r="S63" s="58"/>
      <c r="T63" s="58"/>
      <c r="U63" s="58"/>
      <c r="V63" s="58"/>
      <c r="W63" s="58"/>
      <c r="X63" s="58"/>
      <c r="Y63" s="58"/>
    </row>
    <row r="64" spans="17:25" ht="12.95" customHeight="1" x14ac:dyDescent="0.2">
      <c r="Q64" s="58"/>
      <c r="R64" s="58"/>
      <c r="S64" s="58"/>
      <c r="T64" s="58"/>
      <c r="U64" s="58"/>
      <c r="V64" s="58"/>
      <c r="W64" s="58"/>
      <c r="X64" s="58"/>
      <c r="Y64" s="58"/>
    </row>
    <row r="65" spans="17:25" ht="12.95" customHeight="1" x14ac:dyDescent="0.2">
      <c r="Q65" s="58"/>
      <c r="R65" s="58"/>
      <c r="S65" s="58"/>
      <c r="T65" s="58"/>
      <c r="U65" s="58"/>
      <c r="V65" s="58"/>
      <c r="W65" s="58"/>
      <c r="X65" s="58"/>
      <c r="Y65" s="58"/>
    </row>
    <row r="66" spans="17:25" ht="12.95" customHeight="1" x14ac:dyDescent="0.2">
      <c r="Q66" s="58"/>
      <c r="R66" s="58"/>
      <c r="S66" s="58"/>
      <c r="T66" s="58"/>
      <c r="U66" s="58"/>
      <c r="V66" s="58"/>
      <c r="W66" s="58"/>
      <c r="X66" s="58"/>
      <c r="Y66" s="58"/>
    </row>
    <row r="67" spans="17:25" ht="12.95" customHeight="1" x14ac:dyDescent="0.2">
      <c r="Q67" s="58"/>
      <c r="R67" s="58"/>
      <c r="S67" s="58"/>
      <c r="T67" s="58"/>
      <c r="U67" s="58"/>
      <c r="V67" s="58"/>
      <c r="W67" s="58"/>
      <c r="X67" s="58"/>
      <c r="Y67" s="58"/>
    </row>
    <row r="68" spans="17:25" ht="12.95" customHeight="1" x14ac:dyDescent="0.2">
      <c r="Q68" s="58"/>
      <c r="R68" s="58"/>
      <c r="S68" s="58"/>
      <c r="T68" s="58"/>
      <c r="U68" s="58"/>
      <c r="V68" s="58"/>
      <c r="W68" s="58"/>
      <c r="X68" s="58"/>
      <c r="Y68" s="58"/>
    </row>
    <row r="69" spans="17:25" ht="12.95" customHeight="1" x14ac:dyDescent="0.2">
      <c r="Q69" s="58"/>
      <c r="R69" s="58"/>
      <c r="S69" s="58"/>
      <c r="T69" s="58"/>
      <c r="U69" s="58"/>
      <c r="V69" s="58"/>
      <c r="W69" s="58"/>
      <c r="X69" s="58"/>
      <c r="Y69" s="58"/>
    </row>
    <row r="70" spans="17:25" ht="12.95" customHeight="1" x14ac:dyDescent="0.2">
      <c r="Q70" s="58"/>
      <c r="R70" s="58"/>
      <c r="S70" s="58"/>
      <c r="T70" s="58"/>
      <c r="U70" s="58"/>
      <c r="V70" s="58"/>
      <c r="W70" s="58"/>
      <c r="X70" s="58"/>
      <c r="Y70" s="58"/>
    </row>
    <row r="71" spans="17:25" ht="12.95" customHeight="1" x14ac:dyDescent="0.2">
      <c r="Q71" s="58"/>
      <c r="R71" s="58"/>
      <c r="S71" s="58"/>
      <c r="T71" s="58"/>
      <c r="U71" s="58"/>
      <c r="V71" s="58"/>
      <c r="W71" s="58"/>
      <c r="X71" s="58"/>
      <c r="Y71" s="58"/>
    </row>
    <row r="72" spans="17:25" ht="12.95" customHeight="1" x14ac:dyDescent="0.2">
      <c r="Q72" s="58"/>
      <c r="R72" s="58"/>
      <c r="S72" s="58"/>
      <c r="T72" s="58"/>
      <c r="U72" s="58"/>
      <c r="V72" s="58"/>
      <c r="W72" s="58"/>
      <c r="X72" s="58"/>
      <c r="Y72" s="58"/>
    </row>
    <row r="73" spans="17:25" ht="12.95" customHeight="1" x14ac:dyDescent="0.2">
      <c r="Q73" s="58"/>
      <c r="R73" s="58"/>
      <c r="S73" s="58"/>
      <c r="T73" s="58"/>
      <c r="U73" s="58"/>
      <c r="V73" s="58"/>
      <c r="W73" s="58"/>
      <c r="X73" s="58"/>
      <c r="Y73" s="58"/>
    </row>
    <row r="74" spans="17:25" ht="12.95" customHeight="1" x14ac:dyDescent="0.2">
      <c r="Q74" s="58"/>
      <c r="R74" s="58"/>
      <c r="S74" s="58"/>
      <c r="T74" s="58"/>
      <c r="U74" s="58"/>
      <c r="V74" s="58"/>
      <c r="W74" s="58"/>
      <c r="X74" s="58"/>
      <c r="Y74" s="58"/>
    </row>
    <row r="75" spans="17:25" ht="12.95" customHeight="1" x14ac:dyDescent="0.2">
      <c r="Q75" s="58"/>
      <c r="R75" s="58"/>
      <c r="S75" s="58"/>
      <c r="T75" s="58"/>
      <c r="U75" s="58"/>
      <c r="V75" s="58"/>
      <c r="W75" s="58"/>
      <c r="X75" s="58"/>
      <c r="Y75" s="58"/>
    </row>
    <row r="76" spans="17:25" ht="12.95" customHeight="1" x14ac:dyDescent="0.2">
      <c r="Q76" s="58"/>
      <c r="R76" s="58"/>
      <c r="S76" s="58"/>
      <c r="T76" s="58"/>
      <c r="U76" s="58"/>
      <c r="V76" s="58"/>
      <c r="W76" s="58"/>
      <c r="X76" s="58"/>
      <c r="Y76" s="58"/>
    </row>
    <row r="77" spans="17:25" ht="12.95" customHeight="1" x14ac:dyDescent="0.2">
      <c r="Q77" s="58"/>
      <c r="R77" s="58"/>
      <c r="S77" s="58"/>
      <c r="T77" s="58"/>
      <c r="U77" s="58"/>
      <c r="V77" s="58"/>
      <c r="W77" s="58"/>
      <c r="X77" s="58"/>
      <c r="Y77" s="58"/>
    </row>
    <row r="78" spans="17:25" ht="12.95" customHeight="1" x14ac:dyDescent="0.2">
      <c r="Q78" s="58"/>
      <c r="R78" s="58"/>
      <c r="S78" s="58"/>
      <c r="T78" s="58"/>
      <c r="U78" s="58"/>
      <c r="V78" s="58"/>
      <c r="W78" s="58"/>
      <c r="X78" s="58"/>
      <c r="Y78" s="58"/>
    </row>
    <row r="79" spans="17:25" ht="12.95" customHeight="1" x14ac:dyDescent="0.2">
      <c r="Q79" s="58"/>
      <c r="R79" s="58"/>
      <c r="S79" s="58"/>
      <c r="T79" s="58"/>
      <c r="U79" s="58"/>
      <c r="V79" s="58"/>
      <c r="W79" s="58"/>
      <c r="X79" s="58"/>
      <c r="Y79" s="58"/>
    </row>
    <row r="80" spans="17:25" ht="12.95" customHeight="1" x14ac:dyDescent="0.2">
      <c r="Q80" s="58"/>
      <c r="R80" s="58"/>
      <c r="S80" s="58"/>
      <c r="T80" s="58"/>
      <c r="U80" s="58"/>
      <c r="V80" s="58"/>
      <c r="W80" s="58"/>
      <c r="X80" s="58"/>
      <c r="Y80" s="58"/>
    </row>
    <row r="81" spans="17:25" ht="12.95" customHeight="1" x14ac:dyDescent="0.2">
      <c r="Q81" s="58"/>
      <c r="R81" s="58"/>
      <c r="S81" s="58"/>
      <c r="T81" s="58"/>
      <c r="U81" s="58"/>
      <c r="V81" s="58"/>
      <c r="W81" s="58"/>
      <c r="X81" s="58"/>
      <c r="Y81" s="58"/>
    </row>
    <row r="82" spans="17:25" ht="12.95" customHeight="1" x14ac:dyDescent="0.2">
      <c r="Q82" s="58"/>
      <c r="R82" s="58"/>
      <c r="S82" s="58"/>
      <c r="T82" s="58"/>
      <c r="U82" s="58"/>
      <c r="V82" s="58"/>
      <c r="W82" s="58"/>
      <c r="X82" s="58"/>
      <c r="Y82" s="58"/>
    </row>
    <row r="83" spans="17:25" ht="12.95" customHeight="1" x14ac:dyDescent="0.2">
      <c r="Q83" s="58"/>
      <c r="R83" s="58"/>
      <c r="S83" s="58"/>
      <c r="T83" s="58"/>
      <c r="U83" s="58"/>
      <c r="V83" s="58"/>
      <c r="W83" s="58"/>
      <c r="X83" s="58"/>
      <c r="Y83" s="58"/>
    </row>
    <row r="84" spans="17:25" ht="12.95" customHeight="1" x14ac:dyDescent="0.2">
      <c r="Q84" s="58"/>
      <c r="R84" s="58"/>
      <c r="S84" s="58"/>
      <c r="T84" s="58"/>
      <c r="U84" s="58"/>
      <c r="V84" s="58"/>
      <c r="W84" s="58"/>
      <c r="X84" s="58"/>
      <c r="Y84" s="58"/>
    </row>
    <row r="85" spans="17:25" ht="12.95" customHeight="1" x14ac:dyDescent="0.2">
      <c r="Q85" s="58"/>
      <c r="R85" s="58"/>
      <c r="S85" s="58"/>
      <c r="T85" s="58"/>
      <c r="U85" s="58"/>
      <c r="V85" s="58"/>
      <c r="W85" s="58"/>
      <c r="X85" s="58"/>
      <c r="Y85" s="58"/>
    </row>
    <row r="86" spans="17:25" ht="12.95" customHeight="1" x14ac:dyDescent="0.2">
      <c r="Q86" s="58"/>
      <c r="R86" s="58"/>
      <c r="S86" s="58"/>
      <c r="T86" s="58"/>
      <c r="U86" s="58"/>
      <c r="V86" s="58"/>
      <c r="W86" s="58"/>
      <c r="X86" s="58"/>
      <c r="Y86" s="58"/>
    </row>
    <row r="87" spans="17:25" ht="12.95" customHeight="1" x14ac:dyDescent="0.2">
      <c r="Q87" s="58"/>
      <c r="R87" s="58"/>
      <c r="S87" s="58"/>
      <c r="T87" s="58"/>
      <c r="U87" s="58"/>
      <c r="V87" s="58"/>
      <c r="W87" s="58"/>
      <c r="X87" s="58"/>
      <c r="Y87" s="58"/>
    </row>
    <row r="88" spans="17:25" ht="12.95" customHeight="1" x14ac:dyDescent="0.2">
      <c r="Q88" s="58"/>
      <c r="R88" s="58"/>
      <c r="S88" s="58"/>
      <c r="T88" s="58"/>
      <c r="U88" s="58"/>
      <c r="V88" s="58"/>
      <c r="W88" s="58"/>
      <c r="X88" s="58"/>
      <c r="Y88" s="58"/>
    </row>
    <row r="89" spans="17:25" ht="12.95" customHeight="1" x14ac:dyDescent="0.2">
      <c r="Q89" s="58"/>
      <c r="R89" s="58"/>
      <c r="S89" s="58"/>
      <c r="T89" s="58"/>
      <c r="U89" s="58"/>
      <c r="V89" s="58"/>
      <c r="W89" s="58"/>
      <c r="X89" s="58"/>
      <c r="Y89" s="58"/>
    </row>
    <row r="90" spans="17:25" ht="12.95" customHeight="1" x14ac:dyDescent="0.2">
      <c r="Q90" s="58"/>
      <c r="R90" s="58"/>
      <c r="S90" s="58"/>
      <c r="T90" s="58"/>
      <c r="U90" s="58"/>
      <c r="V90" s="58"/>
      <c r="W90" s="58"/>
      <c r="X90" s="58"/>
      <c r="Y90" s="58"/>
    </row>
    <row r="91" spans="17:25" ht="12.95" customHeight="1" x14ac:dyDescent="0.2">
      <c r="Q91" s="58"/>
      <c r="R91" s="58"/>
      <c r="S91" s="58"/>
      <c r="T91" s="58"/>
      <c r="U91" s="58"/>
      <c r="V91" s="58"/>
      <c r="W91" s="58"/>
      <c r="X91" s="58"/>
      <c r="Y91" s="58"/>
    </row>
    <row r="92" spans="17:25" ht="12.95" customHeight="1" x14ac:dyDescent="0.2">
      <c r="Q92" s="58"/>
      <c r="R92" s="58"/>
      <c r="S92" s="58"/>
      <c r="T92" s="58"/>
      <c r="U92" s="58"/>
      <c r="V92" s="58"/>
      <c r="W92" s="58"/>
      <c r="X92" s="58"/>
      <c r="Y92" s="58"/>
    </row>
    <row r="93" spans="17:25" ht="12.95" customHeight="1" x14ac:dyDescent="0.2">
      <c r="Q93" s="58"/>
      <c r="R93" s="58"/>
      <c r="S93" s="58"/>
      <c r="T93" s="58"/>
      <c r="U93" s="58"/>
      <c r="V93" s="58"/>
      <c r="W93" s="58"/>
      <c r="X93" s="58"/>
      <c r="Y93" s="58"/>
    </row>
    <row r="94" spans="17:25" ht="12.95" customHeight="1" x14ac:dyDescent="0.2">
      <c r="Q94" s="58"/>
      <c r="R94" s="58"/>
      <c r="S94" s="58"/>
      <c r="T94" s="58"/>
      <c r="U94" s="58"/>
      <c r="V94" s="58"/>
      <c r="W94" s="58"/>
      <c r="X94" s="58"/>
      <c r="Y94" s="58"/>
    </row>
    <row r="95" spans="17:25" ht="12.95" customHeight="1" x14ac:dyDescent="0.2">
      <c r="Q95" s="58"/>
      <c r="R95" s="58"/>
      <c r="S95" s="58"/>
      <c r="T95" s="58"/>
      <c r="U95" s="58"/>
      <c r="V95" s="58"/>
      <c r="W95" s="58"/>
      <c r="X95" s="58"/>
      <c r="Y95" s="58"/>
    </row>
    <row r="96" spans="17:25" ht="12.95" customHeight="1" x14ac:dyDescent="0.2">
      <c r="Q96" s="58"/>
      <c r="R96" s="58"/>
      <c r="S96" s="58"/>
      <c r="T96" s="58"/>
      <c r="U96" s="58"/>
      <c r="V96" s="58"/>
      <c r="W96" s="58"/>
      <c r="X96" s="58"/>
      <c r="Y96" s="58"/>
    </row>
    <row r="97" spans="17:25" ht="12.95" customHeight="1" x14ac:dyDescent="0.2">
      <c r="Q97" s="58"/>
      <c r="R97" s="58"/>
      <c r="S97" s="58"/>
      <c r="T97" s="58"/>
      <c r="U97" s="58"/>
      <c r="V97" s="58"/>
      <c r="W97" s="58"/>
      <c r="X97" s="58"/>
      <c r="Y97" s="58"/>
    </row>
    <row r="98" spans="17:25" ht="12.95" customHeight="1" x14ac:dyDescent="0.2">
      <c r="Q98" s="58"/>
      <c r="R98" s="58"/>
      <c r="S98" s="58"/>
      <c r="T98" s="58"/>
      <c r="U98" s="58"/>
      <c r="V98" s="58"/>
      <c r="W98" s="58"/>
      <c r="X98" s="58"/>
      <c r="Y98" s="58"/>
    </row>
    <row r="99" spans="17:25" ht="12.95" customHeight="1" x14ac:dyDescent="0.2">
      <c r="Q99" s="58"/>
      <c r="R99" s="58"/>
      <c r="S99" s="58"/>
      <c r="T99" s="58"/>
      <c r="U99" s="58"/>
      <c r="V99" s="58"/>
      <c r="W99" s="58"/>
      <c r="X99" s="58"/>
      <c r="Y99" s="58"/>
    </row>
    <row r="100" spans="17:25" ht="12.95" customHeight="1" x14ac:dyDescent="0.2"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17:25" ht="12.95" customHeight="1" x14ac:dyDescent="0.2"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17:25" ht="12.95" customHeight="1" x14ac:dyDescent="0.2"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17:25" ht="12.95" customHeight="1" x14ac:dyDescent="0.2"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17:25" ht="12.95" customHeight="1" x14ac:dyDescent="0.2"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17:25" ht="12.95" customHeight="1" x14ac:dyDescent="0.2"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17:25" ht="12.95" customHeight="1" x14ac:dyDescent="0.2"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17:25" ht="12.95" customHeight="1" x14ac:dyDescent="0.2"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17:25" ht="12.95" customHeight="1" x14ac:dyDescent="0.2"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17:25" ht="12.95" customHeight="1" x14ac:dyDescent="0.2"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17:25" ht="12.95" customHeight="1" x14ac:dyDescent="0.2"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17:25" ht="12.95" customHeight="1" x14ac:dyDescent="0.2"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17:25" ht="12.95" customHeight="1" x14ac:dyDescent="0.2"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17:25" ht="12.95" customHeight="1" x14ac:dyDescent="0.2"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17:25" ht="12.95" customHeight="1" x14ac:dyDescent="0.2"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17:25" ht="12.95" customHeight="1" x14ac:dyDescent="0.2"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17:25" ht="12.95" customHeight="1" x14ac:dyDescent="0.2"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17:25" ht="12.95" customHeight="1" x14ac:dyDescent="0.2"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17:25" ht="12.95" customHeight="1" x14ac:dyDescent="0.2"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17:25" ht="12.95" customHeight="1" x14ac:dyDescent="0.2"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17:25" ht="12.95" customHeight="1" x14ac:dyDescent="0.2"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17:25" ht="12.95" customHeight="1" x14ac:dyDescent="0.2"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17:25" ht="12.95" customHeight="1" x14ac:dyDescent="0.2"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17:25" ht="12.95" customHeight="1" x14ac:dyDescent="0.2"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17:25" ht="12.95" customHeight="1" x14ac:dyDescent="0.2"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17:25" ht="12.95" customHeight="1" x14ac:dyDescent="0.2"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17:25" ht="12.95" customHeight="1" x14ac:dyDescent="0.2"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17:25" ht="12.95" customHeight="1" x14ac:dyDescent="0.2"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17:25" ht="12.95" customHeight="1" x14ac:dyDescent="0.2"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17:25" ht="12.95" customHeight="1" x14ac:dyDescent="0.2"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17:25" ht="12.95" customHeight="1" x14ac:dyDescent="0.2"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17:25" ht="12.95" customHeight="1" x14ac:dyDescent="0.2"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17:25" ht="12.95" customHeight="1" x14ac:dyDescent="0.2"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17:25" ht="12.95" customHeight="1" x14ac:dyDescent="0.2"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17:25" ht="12.95" customHeight="1" x14ac:dyDescent="0.2"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17:25" ht="12.95" customHeight="1" x14ac:dyDescent="0.2"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17:25" ht="12.95" customHeight="1" x14ac:dyDescent="0.2"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17:25" ht="12.95" customHeight="1" x14ac:dyDescent="0.2"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17:25" ht="12.95" customHeight="1" x14ac:dyDescent="0.2"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17:25" ht="12.95" customHeight="1" x14ac:dyDescent="0.2"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17:25" ht="12.95" customHeight="1" x14ac:dyDescent="0.2"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17:25" ht="12.95" customHeight="1" x14ac:dyDescent="0.2"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17:25" ht="12.95" customHeight="1" x14ac:dyDescent="0.2"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17:25" ht="12.95" customHeight="1" x14ac:dyDescent="0.2"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17:25" ht="12.95" customHeight="1" x14ac:dyDescent="0.2"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17:25" ht="12.95" customHeight="1" x14ac:dyDescent="0.2"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17:25" ht="12.95" customHeight="1" x14ac:dyDescent="0.2"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17:25" ht="12.95" customHeight="1" x14ac:dyDescent="0.2"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17:25" ht="12.95" customHeight="1" x14ac:dyDescent="0.2"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17:25" ht="12.95" customHeight="1" x14ac:dyDescent="0.2"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17:25" ht="12.95" customHeight="1" x14ac:dyDescent="0.2"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17:25" ht="12.95" customHeight="1" x14ac:dyDescent="0.2"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17:25" ht="12.95" customHeight="1" x14ac:dyDescent="0.2"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17:25" ht="12.95" customHeight="1" x14ac:dyDescent="0.2"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17:25" ht="12.95" customHeight="1" x14ac:dyDescent="0.2"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17:25" ht="12.95" customHeight="1" x14ac:dyDescent="0.2"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17:25" ht="12.95" customHeight="1" x14ac:dyDescent="0.2"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17:25" ht="12.95" customHeight="1" x14ac:dyDescent="0.2"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17:25" ht="12.95" customHeight="1" x14ac:dyDescent="0.2"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17:25" ht="12.95" customHeight="1" x14ac:dyDescent="0.2"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17:25" ht="12.95" customHeight="1" x14ac:dyDescent="0.2"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17:25" ht="12.95" customHeight="1" x14ac:dyDescent="0.2"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17:25" ht="12.95" customHeight="1" x14ac:dyDescent="0.2"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17:25" ht="12.95" customHeight="1" x14ac:dyDescent="0.2"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17:25" ht="12.95" customHeight="1" x14ac:dyDescent="0.2"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17:25" ht="12.95" customHeight="1" x14ac:dyDescent="0.2"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17:25" ht="12.95" customHeight="1" x14ac:dyDescent="0.2"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17:25" ht="12.95" customHeight="1" x14ac:dyDescent="0.2"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17:25" ht="12.95" customHeight="1" x14ac:dyDescent="0.2"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17:25" ht="12.95" customHeight="1" x14ac:dyDescent="0.2"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17:25" ht="12.95" customHeight="1" x14ac:dyDescent="0.2"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17:25" ht="12.95" customHeight="1" x14ac:dyDescent="0.2">
      <c r="Q171" s="58"/>
      <c r="R171" s="58"/>
      <c r="S171" s="58"/>
      <c r="T171" s="58"/>
      <c r="U171" s="58"/>
      <c r="V171" s="58"/>
      <c r="W171" s="58"/>
      <c r="X171" s="58"/>
      <c r="Y171" s="58"/>
    </row>
    <row r="172" spans="17:25" ht="12.95" customHeight="1" x14ac:dyDescent="0.2">
      <c r="Q172" s="58"/>
      <c r="R172" s="58"/>
      <c r="S172" s="58"/>
      <c r="T172" s="58"/>
      <c r="U172" s="58"/>
      <c r="V172" s="58"/>
      <c r="W172" s="58"/>
      <c r="X172" s="58"/>
      <c r="Y172" s="58"/>
    </row>
    <row r="173" spans="17:25" ht="12.95" customHeight="1" x14ac:dyDescent="0.2">
      <c r="Q173" s="58"/>
      <c r="R173" s="58"/>
      <c r="S173" s="58"/>
      <c r="T173" s="58"/>
      <c r="U173" s="58"/>
      <c r="V173" s="58"/>
      <c r="W173" s="58"/>
      <c r="X173" s="58"/>
      <c r="Y173" s="58"/>
    </row>
    <row r="174" spans="17:25" ht="12.95" customHeight="1" x14ac:dyDescent="0.2">
      <c r="Q174" s="58"/>
      <c r="R174" s="58"/>
      <c r="S174" s="58"/>
      <c r="T174" s="58"/>
      <c r="U174" s="58"/>
      <c r="V174" s="58"/>
      <c r="W174" s="58"/>
      <c r="X174" s="58"/>
      <c r="Y174" s="58"/>
    </row>
    <row r="175" spans="17:25" ht="12.95" customHeight="1" x14ac:dyDescent="0.2">
      <c r="Q175" s="58"/>
      <c r="R175" s="58"/>
      <c r="S175" s="58"/>
      <c r="T175" s="58"/>
      <c r="U175" s="58"/>
      <c r="V175" s="58"/>
      <c r="W175" s="58"/>
      <c r="X175" s="58"/>
      <c r="Y175" s="58"/>
    </row>
    <row r="176" spans="17:25" ht="12.95" customHeight="1" x14ac:dyDescent="0.2"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17:25" ht="12.95" customHeight="1" x14ac:dyDescent="0.2"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17:25" ht="12.95" customHeight="1" x14ac:dyDescent="0.2">
      <c r="Q178" s="58"/>
      <c r="R178" s="58"/>
      <c r="S178" s="58"/>
      <c r="T178" s="58"/>
      <c r="U178" s="58"/>
      <c r="V178" s="58"/>
      <c r="W178" s="58"/>
      <c r="X178" s="58"/>
      <c r="Y178" s="58"/>
    </row>
    <row r="179" spans="17:25" ht="12.95" customHeight="1" x14ac:dyDescent="0.2"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17:25" ht="12.95" customHeight="1" x14ac:dyDescent="0.2"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17:25" ht="12.95" customHeight="1" x14ac:dyDescent="0.2"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17:25" ht="12.95" customHeight="1" x14ac:dyDescent="0.2"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17:25" ht="12.95" customHeight="1" x14ac:dyDescent="0.2">
      <c r="Q183" s="58"/>
      <c r="R183" s="58"/>
      <c r="S183" s="58"/>
      <c r="T183" s="58"/>
      <c r="U183" s="58"/>
      <c r="V183" s="58"/>
      <c r="W183" s="58"/>
      <c r="X183" s="58"/>
      <c r="Y183" s="58"/>
    </row>
    <row r="184" spans="17:25" ht="12.95" customHeight="1" x14ac:dyDescent="0.2">
      <c r="Q184" s="58"/>
      <c r="R184" s="58"/>
      <c r="S184" s="58"/>
      <c r="T184" s="58"/>
      <c r="U184" s="58"/>
      <c r="V184" s="58"/>
      <c r="W184" s="58"/>
      <c r="X184" s="58"/>
      <c r="Y184" s="58"/>
    </row>
    <row r="185" spans="17:25" ht="12.95" customHeight="1" x14ac:dyDescent="0.2">
      <c r="Q185" s="58"/>
      <c r="R185" s="58"/>
      <c r="S185" s="58"/>
      <c r="T185" s="58"/>
      <c r="U185" s="58"/>
      <c r="V185" s="58"/>
      <c r="W185" s="58"/>
      <c r="X185" s="58"/>
      <c r="Y185" s="58"/>
    </row>
    <row r="186" spans="17:25" ht="12.95" customHeight="1" x14ac:dyDescent="0.2">
      <c r="Q186" s="58"/>
      <c r="R186" s="58"/>
      <c r="S186" s="58"/>
      <c r="T186" s="58"/>
      <c r="U186" s="58"/>
      <c r="V186" s="58"/>
      <c r="W186" s="58"/>
      <c r="X186" s="58"/>
      <c r="Y186" s="58"/>
    </row>
    <row r="187" spans="17:25" ht="12.95" customHeight="1" x14ac:dyDescent="0.2">
      <c r="Q187" s="58"/>
      <c r="R187" s="58"/>
      <c r="S187" s="58"/>
      <c r="T187" s="58"/>
      <c r="U187" s="58"/>
      <c r="V187" s="58"/>
      <c r="W187" s="58"/>
      <c r="X187" s="58"/>
      <c r="Y187" s="58"/>
    </row>
    <row r="188" spans="17:25" ht="12.95" customHeight="1" x14ac:dyDescent="0.2">
      <c r="Q188" s="58"/>
      <c r="R188" s="58"/>
      <c r="S188" s="58"/>
      <c r="T188" s="58"/>
      <c r="U188" s="58"/>
      <c r="V188" s="58"/>
      <c r="W188" s="58"/>
      <c r="X188" s="58"/>
      <c r="Y188" s="58"/>
    </row>
    <row r="189" spans="17:25" ht="12.95" customHeight="1" x14ac:dyDescent="0.2">
      <c r="Q189" s="58"/>
      <c r="R189" s="58"/>
      <c r="S189" s="58"/>
      <c r="T189" s="58"/>
      <c r="U189" s="58"/>
      <c r="V189" s="58"/>
      <c r="W189" s="58"/>
      <c r="X189" s="58"/>
      <c r="Y189" s="58"/>
    </row>
    <row r="190" spans="17:25" ht="12.95" customHeight="1" x14ac:dyDescent="0.2">
      <c r="Q190" s="58"/>
      <c r="R190" s="58"/>
      <c r="S190" s="58"/>
      <c r="T190" s="58"/>
      <c r="U190" s="58"/>
      <c r="V190" s="58"/>
      <c r="W190" s="58"/>
      <c r="X190" s="58"/>
      <c r="Y190" s="58"/>
    </row>
    <row r="191" spans="17:25" ht="12.95" customHeight="1" x14ac:dyDescent="0.2">
      <c r="Q191" s="58"/>
      <c r="R191" s="58"/>
      <c r="S191" s="58"/>
      <c r="T191" s="58"/>
      <c r="U191" s="58"/>
      <c r="V191" s="58"/>
      <c r="W191" s="58"/>
      <c r="X191" s="58"/>
      <c r="Y191" s="58"/>
    </row>
    <row r="192" spans="17:25" ht="12.95" customHeight="1" x14ac:dyDescent="0.2">
      <c r="Q192" s="58"/>
      <c r="R192" s="58"/>
      <c r="S192" s="58"/>
      <c r="T192" s="58"/>
      <c r="U192" s="58"/>
      <c r="V192" s="58"/>
      <c r="W192" s="58"/>
      <c r="X192" s="58"/>
      <c r="Y192" s="58"/>
    </row>
    <row r="193" spans="17:25" ht="12.95" customHeight="1" x14ac:dyDescent="0.2">
      <c r="Q193" s="58"/>
      <c r="R193" s="58"/>
      <c r="S193" s="58"/>
      <c r="T193" s="58"/>
      <c r="U193" s="58"/>
      <c r="V193" s="58"/>
      <c r="W193" s="58"/>
      <c r="X193" s="58"/>
      <c r="Y193" s="58"/>
    </row>
    <row r="194" spans="17:25" ht="12.95" customHeight="1" x14ac:dyDescent="0.2">
      <c r="Q194" s="58"/>
      <c r="R194" s="58"/>
      <c r="S194" s="58"/>
      <c r="T194" s="58"/>
      <c r="U194" s="58"/>
      <c r="V194" s="58"/>
      <c r="W194" s="58"/>
      <c r="X194" s="58"/>
      <c r="Y194" s="58"/>
    </row>
    <row r="195" spans="17:25" ht="12.95" customHeight="1" x14ac:dyDescent="0.2">
      <c r="Q195" s="58"/>
      <c r="R195" s="58"/>
      <c r="S195" s="58"/>
      <c r="T195" s="58"/>
      <c r="U195" s="58"/>
      <c r="V195" s="58"/>
      <c r="W195" s="58"/>
      <c r="X195" s="58"/>
      <c r="Y195" s="58"/>
    </row>
    <row r="196" spans="17:25" ht="12.95" customHeight="1" x14ac:dyDescent="0.2">
      <c r="Q196" s="58"/>
      <c r="R196" s="58"/>
      <c r="S196" s="58"/>
      <c r="T196" s="58"/>
      <c r="U196" s="58"/>
      <c r="V196" s="58"/>
      <c r="W196" s="58"/>
      <c r="X196" s="58"/>
      <c r="Y196" s="58"/>
    </row>
    <row r="197" spans="17:25" ht="12.95" customHeight="1" x14ac:dyDescent="0.2">
      <c r="Q197" s="58"/>
      <c r="R197" s="58"/>
      <c r="S197" s="58"/>
      <c r="T197" s="58"/>
      <c r="U197" s="58"/>
      <c r="V197" s="58"/>
      <c r="W197" s="58"/>
      <c r="X197" s="58"/>
      <c r="Y197" s="58"/>
    </row>
    <row r="198" spans="17:25" ht="12.95" customHeight="1" x14ac:dyDescent="0.2">
      <c r="Q198" s="58"/>
      <c r="R198" s="58"/>
      <c r="S198" s="58"/>
      <c r="T198" s="58"/>
      <c r="U198" s="58"/>
      <c r="V198" s="58"/>
      <c r="W198" s="58"/>
      <c r="X198" s="58"/>
      <c r="Y198" s="58"/>
    </row>
    <row r="199" spans="17:25" ht="12.95" customHeight="1" x14ac:dyDescent="0.2">
      <c r="Q199" s="58"/>
      <c r="R199" s="58"/>
      <c r="S199" s="58"/>
      <c r="T199" s="58"/>
      <c r="U199" s="58"/>
      <c r="V199" s="58"/>
      <c r="W199" s="58"/>
      <c r="X199" s="58"/>
      <c r="Y199" s="58"/>
    </row>
    <row r="200" spans="17:25" ht="12.95" customHeight="1" x14ac:dyDescent="0.2"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17:25" ht="12.95" customHeight="1" x14ac:dyDescent="0.2">
      <c r="Q201" s="58"/>
      <c r="R201" s="58"/>
      <c r="S201" s="58"/>
      <c r="T201" s="58"/>
      <c r="U201" s="58"/>
      <c r="V201" s="58"/>
      <c r="W201" s="58"/>
      <c r="X201" s="58"/>
      <c r="Y201" s="58"/>
    </row>
    <row r="202" spans="17:25" ht="12.95" customHeight="1" x14ac:dyDescent="0.2"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17:25" ht="12.95" customHeight="1" x14ac:dyDescent="0.2">
      <c r="Q203" s="58"/>
      <c r="R203" s="58"/>
      <c r="S203" s="58"/>
      <c r="T203" s="58"/>
      <c r="U203" s="58"/>
      <c r="V203" s="58"/>
      <c r="W203" s="58"/>
      <c r="X203" s="58"/>
      <c r="Y203" s="58"/>
    </row>
    <row r="204" spans="17:25" ht="12.95" customHeight="1" x14ac:dyDescent="0.2">
      <c r="Q204" s="58"/>
      <c r="R204" s="58"/>
      <c r="S204" s="58"/>
      <c r="T204" s="58"/>
      <c r="U204" s="58"/>
      <c r="V204" s="58"/>
      <c r="W204" s="58"/>
      <c r="X204" s="58"/>
      <c r="Y204" s="58"/>
    </row>
    <row r="205" spans="17:25" ht="12.95" customHeight="1" x14ac:dyDescent="0.2">
      <c r="Q205" s="58"/>
      <c r="R205" s="58"/>
      <c r="S205" s="58"/>
      <c r="T205" s="58"/>
      <c r="U205" s="58"/>
      <c r="V205" s="58"/>
      <c r="W205" s="58"/>
      <c r="X205" s="58"/>
      <c r="Y205" s="58"/>
    </row>
    <row r="206" spans="17:25" ht="12.95" customHeight="1" x14ac:dyDescent="0.2">
      <c r="Q206" s="58"/>
      <c r="R206" s="58"/>
      <c r="S206" s="58"/>
      <c r="T206" s="58"/>
      <c r="U206" s="58"/>
      <c r="V206" s="58"/>
      <c r="W206" s="58"/>
      <c r="X206" s="58"/>
      <c r="Y206" s="58"/>
    </row>
    <row r="207" spans="17:25" ht="12.95" customHeight="1" x14ac:dyDescent="0.2">
      <c r="Q207" s="58"/>
      <c r="R207" s="58"/>
      <c r="S207" s="58"/>
      <c r="T207" s="58"/>
      <c r="U207" s="58"/>
      <c r="V207" s="58"/>
      <c r="W207" s="58"/>
      <c r="X207" s="58"/>
      <c r="Y207" s="58"/>
    </row>
    <row r="208" spans="17:25" ht="12.95" customHeight="1" x14ac:dyDescent="0.2"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17:25" ht="12.95" customHeight="1" x14ac:dyDescent="0.2">
      <c r="Q209" s="58"/>
      <c r="R209" s="58"/>
      <c r="S209" s="58"/>
      <c r="T209" s="58"/>
      <c r="U209" s="58"/>
      <c r="V209" s="58"/>
      <c r="W209" s="58"/>
      <c r="X209" s="58"/>
      <c r="Y209" s="58"/>
    </row>
    <row r="210" spans="17:25" ht="12.95" customHeight="1" x14ac:dyDescent="0.2"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17:25" ht="12.95" customHeight="1" x14ac:dyDescent="0.2">
      <c r="Q211" s="58"/>
      <c r="R211" s="58"/>
      <c r="S211" s="58"/>
      <c r="T211" s="58"/>
      <c r="U211" s="58"/>
      <c r="V211" s="58"/>
      <c r="W211" s="58"/>
      <c r="X211" s="58"/>
      <c r="Y211" s="58"/>
    </row>
    <row r="212" spans="17:25" ht="12.95" customHeight="1" x14ac:dyDescent="0.2">
      <c r="Q212" s="58"/>
      <c r="R212" s="58"/>
      <c r="S212" s="58"/>
      <c r="T212" s="58"/>
      <c r="U212" s="58"/>
      <c r="V212" s="58"/>
      <c r="W212" s="58"/>
      <c r="X212" s="58"/>
      <c r="Y212" s="58"/>
    </row>
    <row r="213" spans="17:25" ht="12.95" customHeight="1" x14ac:dyDescent="0.2">
      <c r="Q213" s="58"/>
      <c r="R213" s="58"/>
      <c r="S213" s="58"/>
      <c r="T213" s="58"/>
      <c r="U213" s="58"/>
      <c r="V213" s="58"/>
      <c r="W213" s="58"/>
      <c r="X213" s="58"/>
      <c r="Y213" s="58"/>
    </row>
    <row r="214" spans="17:25" ht="12.95" customHeight="1" x14ac:dyDescent="0.2">
      <c r="Q214" s="58"/>
      <c r="R214" s="58"/>
      <c r="S214" s="58"/>
      <c r="T214" s="58"/>
      <c r="U214" s="58"/>
      <c r="V214" s="58"/>
      <c r="W214" s="58"/>
      <c r="X214" s="58"/>
      <c r="Y214" s="58"/>
    </row>
    <row r="215" spans="17:25" ht="12.95" customHeight="1" x14ac:dyDescent="0.2"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17:25" ht="12.95" customHeight="1" x14ac:dyDescent="0.2">
      <c r="Q216" s="58"/>
      <c r="R216" s="58"/>
      <c r="S216" s="58"/>
      <c r="T216" s="58"/>
      <c r="U216" s="58"/>
      <c r="V216" s="58"/>
      <c r="W216" s="58"/>
      <c r="X216" s="58"/>
      <c r="Y216" s="58"/>
    </row>
    <row r="217" spans="17:25" ht="12.95" customHeight="1" x14ac:dyDescent="0.2">
      <c r="Q217" s="58"/>
      <c r="R217" s="58"/>
      <c r="S217" s="58"/>
      <c r="T217" s="58"/>
      <c r="U217" s="58"/>
      <c r="V217" s="58"/>
      <c r="W217" s="58"/>
      <c r="X217" s="58"/>
      <c r="Y217" s="58"/>
    </row>
    <row r="218" spans="17:25" ht="12.95" customHeight="1" x14ac:dyDescent="0.2">
      <c r="Q218" s="58"/>
      <c r="R218" s="58"/>
      <c r="S218" s="58"/>
      <c r="T218" s="58"/>
      <c r="U218" s="58"/>
      <c r="V218" s="58"/>
      <c r="W218" s="58"/>
      <c r="X218" s="58"/>
      <c r="Y218" s="58"/>
    </row>
    <row r="219" spans="17:25" ht="12.95" customHeight="1" x14ac:dyDescent="0.2">
      <c r="Q219" s="58"/>
      <c r="R219" s="58"/>
      <c r="S219" s="58"/>
      <c r="T219" s="58"/>
      <c r="U219" s="58"/>
      <c r="V219" s="58"/>
      <c r="W219" s="58"/>
      <c r="X219" s="58"/>
      <c r="Y219" s="58"/>
    </row>
    <row r="220" spans="17:25" ht="12.95" customHeight="1" x14ac:dyDescent="0.2">
      <c r="Q220" s="58"/>
      <c r="R220" s="58"/>
      <c r="S220" s="58"/>
      <c r="T220" s="58"/>
      <c r="U220" s="58"/>
      <c r="V220" s="58"/>
      <c r="W220" s="58"/>
      <c r="X220" s="58"/>
      <c r="Y220" s="58"/>
    </row>
    <row r="221" spans="17:25" ht="12.95" customHeight="1" x14ac:dyDescent="0.2">
      <c r="Q221" s="58"/>
      <c r="R221" s="58"/>
      <c r="S221" s="58"/>
      <c r="T221" s="58"/>
      <c r="U221" s="58"/>
      <c r="V221" s="58"/>
      <c r="W221" s="58"/>
      <c r="X221" s="58"/>
      <c r="Y221" s="58"/>
    </row>
    <row r="222" spans="17:25" ht="12.95" customHeight="1" x14ac:dyDescent="0.2">
      <c r="Q222" s="58"/>
      <c r="R222" s="58"/>
      <c r="S222" s="58"/>
      <c r="T222" s="58"/>
      <c r="U222" s="58"/>
      <c r="V222" s="58"/>
      <c r="W222" s="58"/>
      <c r="X222" s="58"/>
      <c r="Y222" s="58"/>
    </row>
    <row r="223" spans="17:25" ht="12.95" customHeight="1" x14ac:dyDescent="0.2">
      <c r="Q223" s="58"/>
      <c r="R223" s="58"/>
      <c r="S223" s="58"/>
      <c r="T223" s="58"/>
      <c r="U223" s="58"/>
      <c r="V223" s="58"/>
      <c r="W223" s="58"/>
      <c r="X223" s="58"/>
      <c r="Y223" s="58"/>
    </row>
    <row r="224" spans="17:25" ht="12.95" customHeight="1" x14ac:dyDescent="0.2">
      <c r="Q224" s="58"/>
      <c r="R224" s="58"/>
      <c r="S224" s="58"/>
      <c r="T224" s="58"/>
      <c r="U224" s="58"/>
      <c r="V224" s="58"/>
      <c r="W224" s="58"/>
      <c r="X224" s="58"/>
      <c r="Y224" s="58"/>
    </row>
    <row r="225" spans="17:25" ht="12.95" customHeight="1" x14ac:dyDescent="0.2">
      <c r="Q225" s="58"/>
      <c r="R225" s="58"/>
      <c r="S225" s="58"/>
      <c r="T225" s="58"/>
      <c r="U225" s="58"/>
      <c r="V225" s="58"/>
      <c r="W225" s="58"/>
      <c r="X225" s="58"/>
      <c r="Y225" s="58"/>
    </row>
    <row r="226" spans="17:25" ht="12.95" customHeight="1" x14ac:dyDescent="0.2">
      <c r="Q226" s="58"/>
      <c r="R226" s="58"/>
      <c r="S226" s="58"/>
      <c r="T226" s="58"/>
      <c r="U226" s="58"/>
      <c r="V226" s="58"/>
      <c r="W226" s="58"/>
      <c r="X226" s="58"/>
      <c r="Y226" s="58"/>
    </row>
    <row r="227" spans="17:25" ht="12.95" customHeight="1" x14ac:dyDescent="0.2">
      <c r="Q227" s="58"/>
      <c r="R227" s="58"/>
      <c r="S227" s="58"/>
      <c r="T227" s="58"/>
      <c r="U227" s="58"/>
      <c r="V227" s="58"/>
      <c r="W227" s="58"/>
      <c r="X227" s="58"/>
      <c r="Y227" s="58"/>
    </row>
    <row r="228" spans="17:25" ht="12.95" customHeight="1" x14ac:dyDescent="0.2">
      <c r="Q228" s="58"/>
      <c r="R228" s="58"/>
      <c r="S228" s="58"/>
      <c r="T228" s="58"/>
      <c r="U228" s="58"/>
      <c r="V228" s="58"/>
      <c r="W228" s="58"/>
      <c r="X228" s="58"/>
      <c r="Y228" s="58"/>
    </row>
    <row r="229" spans="17:25" ht="12.95" customHeight="1" x14ac:dyDescent="0.2">
      <c r="Q229" s="58"/>
      <c r="R229" s="58"/>
      <c r="S229" s="58"/>
      <c r="T229" s="58"/>
      <c r="U229" s="58"/>
      <c r="V229" s="58"/>
      <c r="W229" s="58"/>
      <c r="X229" s="58"/>
      <c r="Y229" s="58"/>
    </row>
    <row r="230" spans="17:25" ht="12.95" customHeight="1" x14ac:dyDescent="0.2">
      <c r="Q230" s="58"/>
      <c r="R230" s="58"/>
      <c r="S230" s="58"/>
      <c r="T230" s="58"/>
      <c r="U230" s="58"/>
      <c r="V230" s="58"/>
      <c r="W230" s="58"/>
      <c r="X230" s="58"/>
      <c r="Y230" s="58"/>
    </row>
    <row r="231" spans="17:25" ht="12.95" customHeight="1" x14ac:dyDescent="0.2">
      <c r="Q231" s="58"/>
      <c r="R231" s="58"/>
      <c r="S231" s="58"/>
      <c r="T231" s="58"/>
      <c r="U231" s="58"/>
      <c r="V231" s="58"/>
      <c r="W231" s="58"/>
      <c r="X231" s="58"/>
      <c r="Y231" s="58"/>
    </row>
    <row r="232" spans="17:25" ht="12.95" customHeight="1" x14ac:dyDescent="0.2">
      <c r="Q232" s="58"/>
      <c r="R232" s="58"/>
      <c r="S232" s="58"/>
      <c r="T232" s="58"/>
      <c r="U232" s="58"/>
      <c r="V232" s="58"/>
      <c r="W232" s="58"/>
      <c r="X232" s="58"/>
      <c r="Y232" s="58"/>
    </row>
    <row r="233" spans="17:25" ht="12.95" customHeight="1" x14ac:dyDescent="0.2">
      <c r="Q233" s="58"/>
      <c r="R233" s="58"/>
      <c r="S233" s="58"/>
      <c r="T233" s="58"/>
      <c r="U233" s="58"/>
      <c r="V233" s="58"/>
      <c r="W233" s="58"/>
      <c r="X233" s="58"/>
      <c r="Y233" s="58"/>
    </row>
    <row r="234" spans="17:25" ht="12.95" customHeight="1" x14ac:dyDescent="0.2">
      <c r="Q234" s="58"/>
      <c r="R234" s="58"/>
      <c r="S234" s="58"/>
      <c r="T234" s="58"/>
      <c r="U234" s="58"/>
      <c r="V234" s="58"/>
      <c r="W234" s="58"/>
      <c r="X234" s="58"/>
      <c r="Y234" s="58"/>
    </row>
    <row r="235" spans="17:25" ht="12.95" customHeight="1" x14ac:dyDescent="0.2">
      <c r="Q235" s="58"/>
      <c r="R235" s="58"/>
      <c r="S235" s="58"/>
      <c r="T235" s="58"/>
      <c r="U235" s="58"/>
      <c r="V235" s="58"/>
      <c r="W235" s="58"/>
      <c r="X235" s="58"/>
      <c r="Y235" s="58"/>
    </row>
    <row r="236" spans="17:25" ht="12.95" customHeight="1" x14ac:dyDescent="0.2">
      <c r="Q236" s="58"/>
      <c r="R236" s="58"/>
      <c r="S236" s="58"/>
      <c r="T236" s="58"/>
      <c r="U236" s="58"/>
      <c r="V236" s="58"/>
      <c r="W236" s="58"/>
      <c r="X236" s="58"/>
      <c r="Y236" s="58"/>
    </row>
    <row r="237" spans="17:25" ht="12.95" customHeight="1" x14ac:dyDescent="0.2">
      <c r="Q237" s="58"/>
      <c r="R237" s="58"/>
      <c r="S237" s="58"/>
      <c r="T237" s="58"/>
      <c r="U237" s="58"/>
      <c r="V237" s="58"/>
      <c r="W237" s="58"/>
      <c r="X237" s="58"/>
      <c r="Y237" s="58"/>
    </row>
    <row r="238" spans="17:25" ht="12.95" customHeight="1" x14ac:dyDescent="0.2">
      <c r="Q238" s="58"/>
      <c r="R238" s="58"/>
      <c r="S238" s="58"/>
      <c r="T238" s="58"/>
      <c r="U238" s="58"/>
      <c r="V238" s="58"/>
      <c r="W238" s="58"/>
      <c r="X238" s="58"/>
      <c r="Y238" s="58"/>
    </row>
    <row r="239" spans="17:25" ht="12.95" customHeight="1" x14ac:dyDescent="0.2"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17:25" ht="12.95" customHeight="1" x14ac:dyDescent="0.2">
      <c r="Q240" s="58"/>
      <c r="R240" s="58"/>
      <c r="S240" s="58"/>
      <c r="T240" s="58"/>
      <c r="U240" s="58"/>
      <c r="V240" s="58"/>
      <c r="W240" s="58"/>
      <c r="X240" s="58"/>
      <c r="Y240" s="58"/>
    </row>
    <row r="241" spans="17:25" ht="12.95" customHeight="1" x14ac:dyDescent="0.2">
      <c r="Q241" s="58"/>
      <c r="R241" s="58"/>
      <c r="S241" s="58"/>
      <c r="T241" s="58"/>
      <c r="U241" s="58"/>
      <c r="V241" s="58"/>
      <c r="W241" s="58"/>
      <c r="X241" s="58"/>
      <c r="Y241" s="58"/>
    </row>
    <row r="242" spans="17:25" ht="12.95" customHeight="1" x14ac:dyDescent="0.2"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17:25" ht="12.95" customHeight="1" x14ac:dyDescent="0.2"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17:25" ht="12.95" customHeight="1" x14ac:dyDescent="0.2"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17:25" ht="12.95" customHeight="1" x14ac:dyDescent="0.2"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17:25" ht="12.95" customHeight="1" x14ac:dyDescent="0.2"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17:25" ht="12.95" customHeight="1" x14ac:dyDescent="0.2"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17:25" ht="12.95" customHeight="1" x14ac:dyDescent="0.2"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17:25" ht="12.95" customHeight="1" x14ac:dyDescent="0.2">
      <c r="Q249" s="58"/>
      <c r="R249" s="58"/>
      <c r="S249" s="58"/>
      <c r="T249" s="58"/>
      <c r="U249" s="58"/>
      <c r="V249" s="58"/>
      <c r="W249" s="58"/>
      <c r="X249" s="58"/>
      <c r="Y249" s="58"/>
    </row>
    <row r="250" spans="17:25" ht="12.95" customHeight="1" x14ac:dyDescent="0.2">
      <c r="Q250" s="58"/>
      <c r="R250" s="58"/>
      <c r="S250" s="58"/>
      <c r="T250" s="58"/>
      <c r="U250" s="58"/>
      <c r="V250" s="58"/>
      <c r="W250" s="58"/>
      <c r="X250" s="58"/>
      <c r="Y250" s="58"/>
    </row>
    <row r="251" spans="17:25" ht="12.95" customHeight="1" x14ac:dyDescent="0.2"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17:25" ht="12.95" customHeight="1" x14ac:dyDescent="0.2">
      <c r="Q252" s="58"/>
      <c r="R252" s="58"/>
      <c r="S252" s="58"/>
      <c r="T252" s="58"/>
      <c r="U252" s="58"/>
      <c r="V252" s="58"/>
      <c r="W252" s="58"/>
      <c r="X252" s="58"/>
      <c r="Y252" s="58"/>
    </row>
    <row r="253" spans="17:25" ht="12.95" customHeight="1" x14ac:dyDescent="0.2">
      <c r="Q253" s="58"/>
      <c r="R253" s="58"/>
      <c r="S253" s="58"/>
      <c r="T253" s="58"/>
      <c r="U253" s="58"/>
      <c r="V253" s="58"/>
      <c r="W253" s="58"/>
      <c r="X253" s="58"/>
      <c r="Y253" s="58"/>
    </row>
    <row r="254" spans="17:25" ht="12.95" customHeight="1" x14ac:dyDescent="0.2">
      <c r="Q254" s="58"/>
      <c r="R254" s="58"/>
      <c r="S254" s="58"/>
      <c r="T254" s="58"/>
      <c r="U254" s="58"/>
      <c r="V254" s="58"/>
      <c r="W254" s="58"/>
      <c r="X254" s="58"/>
      <c r="Y254" s="58"/>
    </row>
    <row r="255" spans="17:25" ht="12.95" customHeight="1" x14ac:dyDescent="0.2"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17:25" ht="12.95" customHeight="1" x14ac:dyDescent="0.2"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17:25" ht="12.95" customHeight="1" x14ac:dyDescent="0.2">
      <c r="Q257" s="58"/>
      <c r="R257" s="58"/>
      <c r="S257" s="58"/>
      <c r="T257" s="58"/>
      <c r="U257" s="58"/>
      <c r="V257" s="58"/>
      <c r="W257" s="58"/>
      <c r="X257" s="58"/>
      <c r="Y257" s="58"/>
    </row>
    <row r="258" spans="17:25" ht="12.95" customHeight="1" x14ac:dyDescent="0.2"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17:25" ht="12.95" customHeight="1" x14ac:dyDescent="0.2"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17:25" ht="12.95" customHeight="1" x14ac:dyDescent="0.2">
      <c r="Q260" s="58"/>
      <c r="R260" s="58"/>
      <c r="S260" s="58"/>
      <c r="T260" s="58"/>
      <c r="U260" s="58"/>
      <c r="V260" s="58"/>
      <c r="W260" s="58"/>
      <c r="X260" s="58"/>
      <c r="Y260" s="58"/>
    </row>
    <row r="261" spans="17:25" ht="12.95" customHeight="1" x14ac:dyDescent="0.2">
      <c r="Q261" s="58"/>
      <c r="R261" s="58"/>
      <c r="S261" s="58"/>
      <c r="T261" s="58"/>
      <c r="U261" s="58"/>
      <c r="V261" s="58"/>
      <c r="W261" s="58"/>
      <c r="X261" s="58"/>
      <c r="Y261" s="58"/>
    </row>
    <row r="262" spans="17:25" ht="12.95" customHeight="1" x14ac:dyDescent="0.2">
      <c r="Q262" s="58"/>
      <c r="R262" s="58"/>
      <c r="S262" s="58"/>
      <c r="T262" s="58"/>
      <c r="U262" s="58"/>
      <c r="V262" s="58"/>
      <c r="W262" s="58"/>
      <c r="X262" s="58"/>
      <c r="Y262" s="58"/>
    </row>
    <row r="263" spans="17:25" ht="12.95" customHeight="1" x14ac:dyDescent="0.2">
      <c r="Q263" s="58"/>
      <c r="R263" s="58"/>
      <c r="S263" s="58"/>
      <c r="T263" s="58"/>
      <c r="U263" s="58"/>
      <c r="V263" s="58"/>
      <c r="W263" s="58"/>
      <c r="X263" s="58"/>
      <c r="Y263" s="58"/>
    </row>
    <row r="264" spans="17:25" ht="12.95" customHeight="1" x14ac:dyDescent="0.2">
      <c r="Q264" s="58"/>
      <c r="R264" s="58"/>
      <c r="S264" s="58"/>
      <c r="T264" s="58"/>
      <c r="U264" s="58"/>
      <c r="V264" s="58"/>
      <c r="W264" s="58"/>
      <c r="X264" s="58"/>
      <c r="Y264" s="58"/>
    </row>
    <row r="265" spans="17:25" ht="12.95" customHeight="1" x14ac:dyDescent="0.2">
      <c r="Q265" s="58"/>
      <c r="R265" s="58"/>
      <c r="S265" s="58"/>
      <c r="T265" s="58"/>
      <c r="U265" s="58"/>
      <c r="V265" s="58"/>
      <c r="W265" s="58"/>
      <c r="X265" s="58"/>
      <c r="Y265" s="58"/>
    </row>
    <row r="266" spans="17:25" ht="12.95" customHeight="1" x14ac:dyDescent="0.2">
      <c r="Q266" s="58"/>
      <c r="R266" s="58"/>
      <c r="S266" s="58"/>
      <c r="T266" s="58"/>
      <c r="U266" s="58"/>
      <c r="V266" s="58"/>
      <c r="W266" s="58"/>
      <c r="X266" s="58"/>
      <c r="Y266" s="58"/>
    </row>
    <row r="267" spans="17:25" ht="12.95" customHeight="1" x14ac:dyDescent="0.2">
      <c r="Q267" s="58"/>
      <c r="R267" s="58"/>
      <c r="S267" s="58"/>
      <c r="T267" s="58"/>
      <c r="U267" s="58"/>
      <c r="V267" s="58"/>
      <c r="W267" s="58"/>
      <c r="X267" s="58"/>
      <c r="Y267" s="58"/>
    </row>
    <row r="268" spans="17:25" ht="12.95" customHeight="1" x14ac:dyDescent="0.2">
      <c r="Q268" s="58"/>
      <c r="R268" s="58"/>
      <c r="S268" s="58"/>
      <c r="T268" s="58"/>
      <c r="U268" s="58"/>
      <c r="V268" s="58"/>
      <c r="W268" s="58"/>
      <c r="X268" s="58"/>
      <c r="Y268" s="58"/>
    </row>
    <row r="269" spans="17:25" ht="12.95" customHeight="1" x14ac:dyDescent="0.2">
      <c r="Q269" s="58"/>
      <c r="R269" s="58"/>
      <c r="S269" s="58"/>
      <c r="T269" s="58"/>
      <c r="U269" s="58"/>
      <c r="V269" s="58"/>
      <c r="W269" s="58"/>
      <c r="X269" s="58"/>
      <c r="Y269" s="58"/>
    </row>
    <row r="270" spans="17:25" ht="12.95" customHeight="1" x14ac:dyDescent="0.2">
      <c r="Q270" s="58"/>
      <c r="R270" s="58"/>
      <c r="S270" s="58"/>
      <c r="T270" s="58"/>
      <c r="U270" s="58"/>
      <c r="V270" s="58"/>
      <c r="W270" s="58"/>
      <c r="X270" s="58"/>
      <c r="Y270" s="58"/>
    </row>
    <row r="271" spans="17:25" ht="12.95" customHeight="1" x14ac:dyDescent="0.2">
      <c r="Q271" s="58"/>
      <c r="R271" s="58"/>
      <c r="S271" s="58"/>
      <c r="T271" s="58"/>
      <c r="U271" s="58"/>
      <c r="V271" s="58"/>
      <c r="W271" s="58"/>
      <c r="X271" s="58"/>
      <c r="Y271" s="58"/>
    </row>
    <row r="272" spans="17:25" ht="12.95" customHeight="1" x14ac:dyDescent="0.2">
      <c r="Q272" s="58"/>
      <c r="R272" s="58"/>
      <c r="S272" s="58"/>
      <c r="T272" s="58"/>
      <c r="U272" s="58"/>
      <c r="V272" s="58"/>
      <c r="W272" s="58"/>
      <c r="X272" s="58"/>
      <c r="Y272" s="58"/>
    </row>
    <row r="273" spans="17:25" ht="12.95" customHeight="1" x14ac:dyDescent="0.2">
      <c r="Q273" s="58"/>
      <c r="R273" s="58"/>
      <c r="S273" s="58"/>
      <c r="T273" s="58"/>
      <c r="U273" s="58"/>
      <c r="V273" s="58"/>
      <c r="W273" s="58"/>
      <c r="X273" s="58"/>
      <c r="Y273" s="58"/>
    </row>
    <row r="274" spans="17:25" ht="12.95" customHeight="1" x14ac:dyDescent="0.2">
      <c r="Q274" s="58"/>
      <c r="R274" s="58"/>
      <c r="S274" s="58"/>
      <c r="T274" s="58"/>
      <c r="U274" s="58"/>
      <c r="V274" s="58"/>
      <c r="W274" s="58"/>
      <c r="X274" s="58"/>
      <c r="Y274" s="58"/>
    </row>
    <row r="275" spans="17:25" ht="12.95" customHeight="1" x14ac:dyDescent="0.2">
      <c r="Q275" s="58"/>
      <c r="R275" s="58"/>
      <c r="S275" s="58"/>
      <c r="T275" s="58"/>
      <c r="U275" s="58"/>
      <c r="V275" s="58"/>
      <c r="W275" s="58"/>
      <c r="X275" s="58"/>
      <c r="Y275" s="58"/>
    </row>
    <row r="276" spans="17:25" ht="12.95" customHeight="1" x14ac:dyDescent="0.2">
      <c r="Q276" s="58"/>
      <c r="R276" s="58"/>
      <c r="S276" s="58"/>
      <c r="T276" s="58"/>
      <c r="U276" s="58"/>
      <c r="V276" s="58"/>
      <c r="W276" s="58"/>
      <c r="X276" s="58"/>
      <c r="Y276" s="58"/>
    </row>
    <row r="277" spans="17:25" ht="12.95" customHeight="1" x14ac:dyDescent="0.2">
      <c r="Q277" s="58"/>
      <c r="R277" s="58"/>
      <c r="S277" s="58"/>
      <c r="T277" s="58"/>
      <c r="U277" s="58"/>
      <c r="V277" s="58"/>
      <c r="W277" s="58"/>
      <c r="X277" s="58"/>
      <c r="Y277" s="58"/>
    </row>
    <row r="278" spans="17:25" ht="12.95" customHeight="1" x14ac:dyDescent="0.2">
      <c r="Q278" s="58"/>
      <c r="R278" s="58"/>
      <c r="S278" s="58"/>
      <c r="T278" s="58"/>
      <c r="U278" s="58"/>
      <c r="V278" s="58"/>
      <c r="W278" s="58"/>
      <c r="X278" s="58"/>
      <c r="Y278" s="58"/>
    </row>
    <row r="279" spans="17:25" ht="12.95" customHeight="1" x14ac:dyDescent="0.2">
      <c r="Q279" s="58"/>
      <c r="R279" s="58"/>
      <c r="S279" s="58"/>
      <c r="T279" s="58"/>
      <c r="U279" s="58"/>
      <c r="V279" s="58"/>
      <c r="W279" s="58"/>
      <c r="X279" s="58"/>
      <c r="Y279" s="58"/>
    </row>
    <row r="280" spans="17:25" ht="12.95" customHeight="1" x14ac:dyDescent="0.2">
      <c r="Q280" s="58"/>
      <c r="R280" s="58"/>
      <c r="S280" s="58"/>
      <c r="T280" s="58"/>
      <c r="U280" s="58"/>
      <c r="V280" s="58"/>
      <c r="W280" s="58"/>
      <c r="X280" s="58"/>
      <c r="Y280" s="58"/>
    </row>
    <row r="281" spans="17:25" ht="12.95" customHeight="1" x14ac:dyDescent="0.2">
      <c r="Q281" s="58"/>
      <c r="R281" s="58"/>
      <c r="S281" s="58"/>
      <c r="T281" s="58"/>
      <c r="U281" s="58"/>
      <c r="V281" s="58"/>
      <c r="W281" s="58"/>
      <c r="X281" s="58"/>
      <c r="Y281" s="58"/>
    </row>
    <row r="282" spans="17:25" ht="12.95" customHeight="1" x14ac:dyDescent="0.2">
      <c r="Q282" s="58"/>
      <c r="R282" s="58"/>
      <c r="S282" s="58"/>
      <c r="T282" s="58"/>
      <c r="U282" s="58"/>
      <c r="V282" s="58"/>
      <c r="W282" s="58"/>
      <c r="X282" s="58"/>
      <c r="Y282" s="58"/>
    </row>
    <row r="283" spans="17:25" ht="12.95" customHeight="1" x14ac:dyDescent="0.2">
      <c r="Q283" s="58"/>
      <c r="R283" s="58"/>
      <c r="S283" s="58"/>
      <c r="T283" s="58"/>
      <c r="U283" s="58"/>
      <c r="V283" s="58"/>
      <c r="W283" s="58"/>
      <c r="X283" s="58"/>
      <c r="Y283" s="58"/>
    </row>
    <row r="284" spans="17:25" ht="12.95" customHeight="1" x14ac:dyDescent="0.2">
      <c r="Q284" s="58"/>
      <c r="R284" s="58"/>
      <c r="S284" s="58"/>
      <c r="T284" s="58"/>
      <c r="U284" s="58"/>
      <c r="V284" s="58"/>
      <c r="W284" s="58"/>
      <c r="X284" s="58"/>
      <c r="Y284" s="58"/>
    </row>
    <row r="285" spans="17:25" ht="12.95" customHeight="1" x14ac:dyDescent="0.2">
      <c r="Q285" s="58"/>
      <c r="R285" s="58"/>
      <c r="S285" s="58"/>
      <c r="T285" s="58"/>
      <c r="U285" s="58"/>
      <c r="V285" s="58"/>
      <c r="W285" s="58"/>
      <c r="X285" s="58"/>
      <c r="Y285" s="58"/>
    </row>
    <row r="286" spans="17:25" ht="12.95" customHeight="1" x14ac:dyDescent="0.2">
      <c r="Q286" s="58"/>
      <c r="R286" s="58"/>
      <c r="S286" s="58"/>
      <c r="T286" s="58"/>
      <c r="U286" s="58"/>
      <c r="V286" s="58"/>
      <c r="W286" s="58"/>
      <c r="X286" s="58"/>
      <c r="Y286" s="58"/>
    </row>
    <row r="287" spans="17:25" ht="12.95" customHeight="1" x14ac:dyDescent="0.2">
      <c r="Q287" s="58"/>
      <c r="R287" s="58"/>
      <c r="S287" s="58"/>
      <c r="T287" s="58"/>
      <c r="U287" s="58"/>
      <c r="V287" s="58"/>
      <c r="W287" s="58"/>
      <c r="X287" s="58"/>
      <c r="Y287" s="58"/>
    </row>
    <row r="288" spans="17:25" ht="12.95" customHeight="1" x14ac:dyDescent="0.2">
      <c r="Q288" s="58"/>
      <c r="R288" s="58"/>
      <c r="S288" s="58"/>
      <c r="T288" s="58"/>
      <c r="U288" s="58"/>
      <c r="V288" s="58"/>
      <c r="W288" s="58"/>
      <c r="X288" s="58"/>
      <c r="Y288" s="58"/>
    </row>
    <row r="289" spans="17:25" ht="12.95" customHeight="1" x14ac:dyDescent="0.2">
      <c r="Q289" s="58"/>
      <c r="R289" s="58"/>
      <c r="S289" s="58"/>
      <c r="T289" s="58"/>
      <c r="U289" s="58"/>
      <c r="V289" s="58"/>
      <c r="W289" s="58"/>
      <c r="X289" s="58"/>
      <c r="Y289" s="58"/>
    </row>
    <row r="290" spans="17:25" ht="12.95" customHeight="1" x14ac:dyDescent="0.2">
      <c r="Q290" s="58"/>
      <c r="R290" s="58"/>
      <c r="S290" s="58"/>
      <c r="T290" s="58"/>
      <c r="U290" s="58"/>
      <c r="V290" s="58"/>
      <c r="W290" s="58"/>
      <c r="X290" s="58"/>
      <c r="Y290" s="58"/>
    </row>
    <row r="291" spans="17:25" ht="12.95" customHeight="1" x14ac:dyDescent="0.2">
      <c r="Q291" s="58"/>
      <c r="R291" s="58"/>
      <c r="S291" s="58"/>
      <c r="T291" s="58"/>
      <c r="U291" s="58"/>
      <c r="V291" s="58"/>
      <c r="W291" s="58"/>
      <c r="X291" s="58"/>
      <c r="Y291" s="58"/>
    </row>
    <row r="292" spans="17:25" ht="12.95" customHeight="1" x14ac:dyDescent="0.2">
      <c r="Q292" s="58"/>
      <c r="R292" s="58"/>
      <c r="S292" s="58"/>
      <c r="T292" s="58"/>
      <c r="U292" s="58"/>
      <c r="V292" s="58"/>
      <c r="W292" s="58"/>
      <c r="X292" s="58"/>
      <c r="Y292" s="58"/>
    </row>
    <row r="293" spans="17:25" ht="12.95" customHeight="1" x14ac:dyDescent="0.2">
      <c r="Q293" s="58"/>
      <c r="R293" s="58"/>
      <c r="S293" s="58"/>
      <c r="T293" s="58"/>
      <c r="U293" s="58"/>
      <c r="V293" s="58"/>
      <c r="W293" s="58"/>
      <c r="X293" s="58"/>
      <c r="Y293" s="58"/>
    </row>
    <row r="294" spans="17:25" ht="12.95" customHeight="1" x14ac:dyDescent="0.2">
      <c r="Q294" s="58"/>
      <c r="R294" s="58"/>
      <c r="S294" s="58"/>
      <c r="T294" s="58"/>
      <c r="U294" s="58"/>
      <c r="V294" s="58"/>
      <c r="W294" s="58"/>
      <c r="X294" s="58"/>
      <c r="Y294" s="58"/>
    </row>
    <row r="295" spans="17:25" ht="12.95" customHeight="1" x14ac:dyDescent="0.2">
      <c r="Q295" s="58"/>
      <c r="R295" s="58"/>
      <c r="S295" s="58"/>
      <c r="T295" s="58"/>
      <c r="U295" s="58"/>
      <c r="V295" s="58"/>
      <c r="W295" s="58"/>
      <c r="X295" s="58"/>
      <c r="Y295" s="58"/>
    </row>
    <row r="296" spans="17:25" ht="12.95" customHeight="1" x14ac:dyDescent="0.2">
      <c r="Q296" s="58"/>
      <c r="R296" s="58"/>
      <c r="S296" s="58"/>
      <c r="T296" s="58"/>
      <c r="U296" s="58"/>
      <c r="V296" s="58"/>
      <c r="W296" s="58"/>
      <c r="X296" s="58"/>
      <c r="Y296" s="58"/>
    </row>
    <row r="297" spans="17:25" ht="12.95" customHeight="1" x14ac:dyDescent="0.2">
      <c r="Q297" s="58"/>
      <c r="R297" s="58"/>
      <c r="S297" s="58"/>
      <c r="T297" s="58"/>
      <c r="U297" s="58"/>
      <c r="V297" s="58"/>
      <c r="W297" s="58"/>
      <c r="X297" s="58"/>
      <c r="Y297" s="58"/>
    </row>
    <row r="298" spans="17:25" ht="12.95" customHeight="1" x14ac:dyDescent="0.2">
      <c r="Q298" s="58"/>
      <c r="R298" s="58"/>
      <c r="S298" s="58"/>
      <c r="T298" s="58"/>
      <c r="U298" s="58"/>
      <c r="V298" s="58"/>
      <c r="W298" s="58"/>
      <c r="X298" s="58"/>
      <c r="Y298" s="58"/>
    </row>
    <row r="299" spans="17:25" ht="12.95" customHeight="1" x14ac:dyDescent="0.2">
      <c r="Q299" s="58"/>
      <c r="R299" s="58"/>
      <c r="S299" s="58"/>
      <c r="T299" s="58"/>
      <c r="U299" s="58"/>
      <c r="V299" s="58"/>
      <c r="W299" s="58"/>
      <c r="X299" s="58"/>
      <c r="Y299" s="58"/>
    </row>
    <row r="300" spans="17:25" ht="12.95" customHeight="1" x14ac:dyDescent="0.2">
      <c r="Q300" s="58"/>
      <c r="R300" s="58"/>
      <c r="S300" s="58"/>
      <c r="T300" s="58"/>
      <c r="U300" s="58"/>
      <c r="V300" s="58"/>
      <c r="W300" s="58"/>
      <c r="X300" s="58"/>
      <c r="Y300" s="58"/>
    </row>
    <row r="301" spans="17:25" ht="12.95" customHeight="1" x14ac:dyDescent="0.2">
      <c r="Q301" s="58"/>
      <c r="R301" s="58"/>
      <c r="S301" s="58"/>
      <c r="T301" s="58"/>
      <c r="U301" s="58"/>
      <c r="V301" s="58"/>
      <c r="W301" s="58"/>
      <c r="X301" s="58"/>
      <c r="Y301" s="58"/>
    </row>
    <row r="302" spans="17:25" ht="12.95" customHeight="1" x14ac:dyDescent="0.2">
      <c r="Q302" s="58"/>
      <c r="R302" s="58"/>
      <c r="S302" s="58"/>
      <c r="T302" s="58"/>
      <c r="U302" s="58"/>
      <c r="V302" s="58"/>
      <c r="W302" s="58"/>
      <c r="X302" s="58"/>
      <c r="Y302" s="58"/>
    </row>
    <row r="303" spans="17:25" ht="12.95" customHeight="1" x14ac:dyDescent="0.2">
      <c r="Q303" s="58"/>
      <c r="R303" s="58"/>
      <c r="S303" s="58"/>
      <c r="T303" s="58"/>
      <c r="U303" s="58"/>
      <c r="V303" s="58"/>
      <c r="W303" s="58"/>
      <c r="X303" s="58"/>
      <c r="Y303" s="58"/>
    </row>
    <row r="304" spans="17:25" ht="12.95" customHeight="1" x14ac:dyDescent="0.2">
      <c r="Q304" s="58"/>
      <c r="R304" s="58"/>
      <c r="S304" s="58"/>
      <c r="T304" s="58"/>
      <c r="U304" s="58"/>
      <c r="V304" s="58"/>
      <c r="W304" s="58"/>
      <c r="X304" s="58"/>
      <c r="Y304" s="58"/>
    </row>
    <row r="305" spans="17:25" ht="12.95" customHeight="1" x14ac:dyDescent="0.2">
      <c r="Q305" s="58"/>
      <c r="R305" s="58"/>
      <c r="S305" s="58"/>
      <c r="T305" s="58"/>
      <c r="U305" s="58"/>
      <c r="V305" s="58"/>
      <c r="W305" s="58"/>
      <c r="X305" s="58"/>
      <c r="Y305" s="58"/>
    </row>
    <row r="306" spans="17:25" ht="12.95" customHeight="1" x14ac:dyDescent="0.2">
      <c r="Q306" s="58"/>
      <c r="R306" s="58"/>
      <c r="S306" s="58"/>
      <c r="T306" s="58"/>
      <c r="U306" s="58"/>
      <c r="V306" s="58"/>
      <c r="W306" s="58"/>
      <c r="X306" s="58"/>
      <c r="Y306" s="58"/>
    </row>
    <row r="307" spans="17:25" ht="12.95" customHeight="1" x14ac:dyDescent="0.2">
      <c r="Q307" s="58"/>
      <c r="R307" s="58"/>
      <c r="S307" s="58"/>
      <c r="T307" s="58"/>
      <c r="U307" s="58"/>
      <c r="V307" s="58"/>
      <c r="W307" s="58"/>
      <c r="X307" s="58"/>
      <c r="Y307" s="58"/>
    </row>
    <row r="308" spans="17:25" ht="12.95" customHeight="1" x14ac:dyDescent="0.2">
      <c r="Q308" s="58"/>
      <c r="R308" s="58"/>
      <c r="S308" s="58"/>
      <c r="T308" s="58"/>
      <c r="U308" s="58"/>
      <c r="V308" s="58"/>
      <c r="W308" s="58"/>
      <c r="X308" s="58"/>
      <c r="Y308" s="58"/>
    </row>
    <row r="309" spans="17:25" ht="12.95" customHeight="1" x14ac:dyDescent="0.2">
      <c r="Q309" s="58"/>
      <c r="R309" s="58"/>
      <c r="S309" s="58"/>
      <c r="T309" s="58"/>
      <c r="U309" s="58"/>
      <c r="V309" s="58"/>
      <c r="W309" s="58"/>
      <c r="X309" s="58"/>
      <c r="Y309" s="58"/>
    </row>
    <row r="310" spans="17:25" ht="12.95" customHeight="1" x14ac:dyDescent="0.2">
      <c r="Q310" s="58"/>
      <c r="R310" s="58"/>
      <c r="S310" s="58"/>
      <c r="T310" s="58"/>
      <c r="U310" s="58"/>
      <c r="V310" s="58"/>
      <c r="W310" s="58"/>
      <c r="X310" s="58"/>
      <c r="Y310" s="58"/>
    </row>
    <row r="311" spans="17:25" ht="12.95" customHeight="1" x14ac:dyDescent="0.2">
      <c r="Q311" s="58"/>
      <c r="R311" s="58"/>
      <c r="S311" s="58"/>
      <c r="T311" s="58"/>
      <c r="U311" s="58"/>
      <c r="V311" s="58"/>
      <c r="W311" s="58"/>
      <c r="X311" s="58"/>
      <c r="Y311" s="58"/>
    </row>
    <row r="312" spans="17:25" ht="12.95" customHeight="1" x14ac:dyDescent="0.2">
      <c r="Q312" s="58"/>
      <c r="R312" s="58"/>
      <c r="S312" s="58"/>
      <c r="T312" s="58"/>
      <c r="U312" s="58"/>
      <c r="V312" s="58"/>
      <c r="W312" s="58"/>
      <c r="X312" s="58"/>
      <c r="Y312" s="58"/>
    </row>
    <row r="313" spans="17:25" ht="12.95" customHeight="1" x14ac:dyDescent="0.2">
      <c r="Q313" s="58"/>
      <c r="R313" s="58"/>
      <c r="S313" s="58"/>
      <c r="T313" s="58"/>
      <c r="U313" s="58"/>
      <c r="V313" s="58"/>
      <c r="W313" s="58"/>
      <c r="X313" s="58"/>
      <c r="Y313" s="58"/>
    </row>
    <row r="314" spans="17:25" ht="12.95" customHeight="1" x14ac:dyDescent="0.2">
      <c r="Q314" s="58"/>
      <c r="R314" s="58"/>
      <c r="S314" s="58"/>
      <c r="T314" s="58"/>
      <c r="U314" s="58"/>
      <c r="V314" s="58"/>
      <c r="W314" s="58"/>
      <c r="X314" s="58"/>
      <c r="Y314" s="58"/>
    </row>
    <row r="315" spans="17:25" ht="12.95" customHeight="1" x14ac:dyDescent="0.2">
      <c r="Q315" s="58"/>
      <c r="R315" s="58"/>
      <c r="S315" s="58"/>
      <c r="T315" s="58"/>
      <c r="U315" s="58"/>
      <c r="V315" s="58"/>
      <c r="W315" s="58"/>
      <c r="X315" s="58"/>
      <c r="Y315" s="58"/>
    </row>
    <row r="316" spans="17:25" ht="12.95" customHeight="1" x14ac:dyDescent="0.2">
      <c r="Q316" s="58"/>
      <c r="R316" s="58"/>
      <c r="S316" s="58"/>
      <c r="T316" s="58"/>
      <c r="U316" s="58"/>
      <c r="V316" s="58"/>
      <c r="W316" s="58"/>
      <c r="X316" s="58"/>
      <c r="Y316" s="58"/>
    </row>
    <row r="317" spans="17:25" ht="12.95" customHeight="1" x14ac:dyDescent="0.2">
      <c r="Q317" s="58"/>
      <c r="R317" s="58"/>
      <c r="S317" s="58"/>
      <c r="T317" s="58"/>
      <c r="U317" s="58"/>
      <c r="V317" s="58"/>
      <c r="W317" s="58"/>
      <c r="X317" s="58"/>
      <c r="Y317" s="58"/>
    </row>
    <row r="318" spans="17:25" ht="12.95" customHeight="1" x14ac:dyDescent="0.2">
      <c r="Q318" s="58"/>
      <c r="R318" s="58"/>
      <c r="S318" s="58"/>
      <c r="T318" s="58"/>
      <c r="U318" s="58"/>
      <c r="V318" s="58"/>
      <c r="W318" s="58"/>
      <c r="X318" s="58"/>
      <c r="Y318" s="58"/>
    </row>
    <row r="319" spans="17:25" ht="12.95" customHeight="1" x14ac:dyDescent="0.2">
      <c r="Q319" s="58"/>
      <c r="R319" s="58"/>
      <c r="S319" s="58"/>
      <c r="T319" s="58"/>
      <c r="U319" s="58"/>
      <c r="V319" s="58"/>
      <c r="W319" s="58"/>
      <c r="X319" s="58"/>
      <c r="Y319" s="58"/>
    </row>
    <row r="320" spans="17:25" ht="12.95" customHeight="1" x14ac:dyDescent="0.2">
      <c r="Q320" s="58"/>
      <c r="R320" s="58"/>
      <c r="S320" s="58"/>
      <c r="T320" s="58"/>
      <c r="U320" s="58"/>
      <c r="V320" s="58"/>
      <c r="W320" s="58"/>
      <c r="X320" s="58"/>
      <c r="Y320" s="58"/>
    </row>
    <row r="321" spans="17:25" ht="12.95" customHeight="1" x14ac:dyDescent="0.2">
      <c r="Q321" s="58"/>
      <c r="R321" s="58"/>
      <c r="S321" s="58"/>
      <c r="T321" s="58"/>
      <c r="U321" s="58"/>
      <c r="V321" s="58"/>
      <c r="W321" s="58"/>
      <c r="X321" s="58"/>
      <c r="Y321" s="58"/>
    </row>
    <row r="322" spans="17:25" ht="12.95" customHeight="1" x14ac:dyDescent="0.2">
      <c r="Q322" s="58"/>
      <c r="R322" s="58"/>
      <c r="S322" s="58"/>
      <c r="T322" s="58"/>
      <c r="U322" s="58"/>
      <c r="V322" s="58"/>
      <c r="W322" s="58"/>
      <c r="X322" s="58"/>
      <c r="Y322" s="58"/>
    </row>
    <row r="323" spans="17:25" ht="12.95" customHeight="1" x14ac:dyDescent="0.2">
      <c r="Q323" s="58"/>
      <c r="R323" s="58"/>
      <c r="S323" s="58"/>
      <c r="T323" s="58"/>
      <c r="U323" s="58"/>
      <c r="V323" s="58"/>
      <c r="W323" s="58"/>
      <c r="X323" s="58"/>
      <c r="Y323" s="58"/>
    </row>
    <row r="324" spans="17:25" ht="12.95" customHeight="1" x14ac:dyDescent="0.2">
      <c r="Q324" s="58"/>
      <c r="R324" s="58"/>
      <c r="S324" s="58"/>
      <c r="T324" s="58"/>
      <c r="U324" s="58"/>
      <c r="V324" s="58"/>
      <c r="W324" s="58"/>
      <c r="X324" s="58"/>
      <c r="Y324" s="58"/>
    </row>
    <row r="325" spans="17:25" ht="12.95" customHeight="1" x14ac:dyDescent="0.2">
      <c r="Q325" s="58"/>
      <c r="R325" s="58"/>
      <c r="S325" s="58"/>
      <c r="T325" s="58"/>
      <c r="U325" s="58"/>
      <c r="V325" s="58"/>
      <c r="W325" s="58"/>
      <c r="X325" s="58"/>
      <c r="Y325" s="58"/>
    </row>
    <row r="326" spans="17:25" ht="12.95" customHeight="1" x14ac:dyDescent="0.2">
      <c r="Q326" s="58"/>
      <c r="R326" s="58"/>
      <c r="S326" s="58"/>
      <c r="T326" s="58"/>
      <c r="U326" s="58"/>
      <c r="V326" s="58"/>
      <c r="W326" s="58"/>
      <c r="X326" s="58"/>
      <c r="Y326" s="58"/>
    </row>
    <row r="327" spans="17:25" ht="12.95" customHeight="1" x14ac:dyDescent="0.2">
      <c r="Q327" s="58"/>
      <c r="R327" s="58"/>
      <c r="S327" s="58"/>
      <c r="T327" s="58"/>
      <c r="U327" s="58"/>
      <c r="V327" s="58"/>
      <c r="W327" s="58"/>
      <c r="X327" s="58"/>
      <c r="Y327" s="58"/>
    </row>
    <row r="328" spans="17:25" ht="12.95" customHeight="1" x14ac:dyDescent="0.2">
      <c r="Q328" s="58"/>
      <c r="R328" s="58"/>
      <c r="S328" s="58"/>
      <c r="T328" s="58"/>
      <c r="U328" s="58"/>
      <c r="V328" s="58"/>
      <c r="W328" s="58"/>
      <c r="X328" s="58"/>
      <c r="Y328" s="58"/>
    </row>
    <row r="329" spans="17:25" ht="12.95" customHeight="1" x14ac:dyDescent="0.2">
      <c r="Q329" s="58"/>
      <c r="R329" s="58"/>
      <c r="S329" s="58"/>
      <c r="T329" s="58"/>
      <c r="U329" s="58"/>
      <c r="V329" s="58"/>
      <c r="W329" s="58"/>
      <c r="X329" s="58"/>
      <c r="Y329" s="58"/>
    </row>
    <row r="330" spans="17:25" ht="12.95" customHeight="1" x14ac:dyDescent="0.2">
      <c r="Q330" s="58"/>
      <c r="R330" s="58"/>
      <c r="S330" s="58"/>
      <c r="T330" s="58"/>
      <c r="U330" s="58"/>
      <c r="V330" s="58"/>
      <c r="W330" s="58"/>
      <c r="X330" s="58"/>
      <c r="Y330" s="58"/>
    </row>
    <row r="331" spans="17:25" ht="12.95" customHeight="1" x14ac:dyDescent="0.2">
      <c r="Q331" s="58"/>
      <c r="R331" s="58"/>
      <c r="S331" s="58"/>
      <c r="T331" s="58"/>
      <c r="U331" s="58"/>
      <c r="V331" s="58"/>
      <c r="W331" s="58"/>
      <c r="X331" s="58"/>
      <c r="Y331" s="58"/>
    </row>
    <row r="332" spans="17:25" ht="12.95" customHeight="1" x14ac:dyDescent="0.2">
      <c r="Q332" s="58"/>
      <c r="R332" s="58"/>
      <c r="S332" s="58"/>
      <c r="T332" s="58"/>
      <c r="U332" s="58"/>
      <c r="V332" s="58"/>
      <c r="W332" s="58"/>
      <c r="X332" s="58"/>
      <c r="Y332" s="58"/>
    </row>
    <row r="333" spans="17:25" ht="12.95" customHeight="1" x14ac:dyDescent="0.2">
      <c r="Q333" s="58"/>
      <c r="R333" s="58"/>
      <c r="S333" s="58"/>
      <c r="T333" s="58"/>
      <c r="U333" s="58"/>
      <c r="V333" s="58"/>
      <c r="W333" s="58"/>
      <c r="X333" s="58"/>
      <c r="Y333" s="58"/>
    </row>
    <row r="334" spans="17:25" ht="12.95" customHeight="1" x14ac:dyDescent="0.2">
      <c r="Q334" s="58"/>
      <c r="R334" s="58"/>
      <c r="S334" s="58"/>
      <c r="T334" s="58"/>
      <c r="U334" s="58"/>
      <c r="V334" s="58"/>
      <c r="W334" s="58"/>
      <c r="X334" s="58"/>
      <c r="Y334" s="58"/>
    </row>
    <row r="335" spans="17:25" ht="12.95" customHeight="1" x14ac:dyDescent="0.2">
      <c r="Q335" s="58"/>
      <c r="R335" s="58"/>
      <c r="S335" s="58"/>
      <c r="T335" s="58"/>
      <c r="U335" s="58"/>
      <c r="V335" s="58"/>
      <c r="W335" s="58"/>
      <c r="X335" s="58"/>
      <c r="Y335" s="58"/>
    </row>
    <row r="336" spans="17:25" ht="12.95" customHeight="1" x14ac:dyDescent="0.2">
      <c r="Q336" s="58"/>
      <c r="R336" s="58"/>
      <c r="S336" s="58"/>
      <c r="T336" s="58"/>
      <c r="U336" s="58"/>
      <c r="V336" s="58"/>
      <c r="W336" s="58"/>
      <c r="X336" s="58"/>
      <c r="Y336" s="58"/>
    </row>
    <row r="337" spans="17:25" ht="12.95" customHeight="1" x14ac:dyDescent="0.2">
      <c r="Q337" s="58"/>
      <c r="R337" s="58"/>
      <c r="S337" s="58"/>
      <c r="T337" s="58"/>
      <c r="U337" s="58"/>
      <c r="V337" s="58"/>
      <c r="W337" s="58"/>
      <c r="X337" s="58"/>
      <c r="Y337" s="58"/>
    </row>
    <row r="338" spans="17:25" ht="12.95" customHeight="1" x14ac:dyDescent="0.2">
      <c r="Q338" s="58"/>
      <c r="R338" s="58"/>
      <c r="S338" s="58"/>
      <c r="T338" s="58"/>
      <c r="U338" s="58"/>
      <c r="V338" s="58"/>
      <c r="W338" s="58"/>
      <c r="X338" s="58"/>
      <c r="Y338" s="58"/>
    </row>
    <row r="339" spans="17:25" ht="12.95" customHeight="1" x14ac:dyDescent="0.2">
      <c r="Q339" s="58"/>
      <c r="R339" s="58"/>
      <c r="S339" s="58"/>
      <c r="T339" s="58"/>
      <c r="U339" s="58"/>
      <c r="V339" s="58"/>
      <c r="W339" s="58"/>
      <c r="X339" s="58"/>
      <c r="Y339" s="58"/>
    </row>
    <row r="340" spans="17:25" ht="12.95" customHeight="1" x14ac:dyDescent="0.2">
      <c r="Q340" s="58"/>
      <c r="R340" s="58"/>
      <c r="S340" s="58"/>
      <c r="T340" s="58"/>
      <c r="U340" s="58"/>
      <c r="V340" s="58"/>
      <c r="W340" s="58"/>
      <c r="X340" s="58"/>
      <c r="Y340" s="58"/>
    </row>
    <row r="341" spans="17:25" ht="12.95" customHeight="1" x14ac:dyDescent="0.2">
      <c r="Q341" s="58"/>
      <c r="R341" s="58"/>
      <c r="S341" s="58"/>
      <c r="T341" s="58"/>
      <c r="U341" s="58"/>
      <c r="V341" s="58"/>
      <c r="W341" s="58"/>
      <c r="X341" s="58"/>
      <c r="Y341" s="58"/>
    </row>
    <row r="342" spans="17:25" ht="12.95" customHeight="1" x14ac:dyDescent="0.2">
      <c r="Q342" s="58"/>
      <c r="R342" s="58"/>
      <c r="S342" s="58"/>
      <c r="T342" s="58"/>
      <c r="U342" s="58"/>
      <c r="V342" s="58"/>
      <c r="W342" s="58"/>
      <c r="X342" s="58"/>
      <c r="Y342" s="58"/>
    </row>
    <row r="343" spans="17:25" ht="12.95" customHeight="1" x14ac:dyDescent="0.2">
      <c r="Q343" s="58"/>
      <c r="R343" s="58"/>
      <c r="S343" s="58"/>
      <c r="T343" s="58"/>
      <c r="U343" s="58"/>
      <c r="V343" s="58"/>
      <c r="W343" s="58"/>
      <c r="X343" s="58"/>
      <c r="Y343" s="58"/>
    </row>
    <row r="344" spans="17:25" ht="12.95" customHeight="1" x14ac:dyDescent="0.2">
      <c r="Q344" s="58"/>
      <c r="R344" s="58"/>
      <c r="S344" s="58"/>
      <c r="T344" s="58"/>
      <c r="U344" s="58"/>
      <c r="V344" s="58"/>
      <c r="W344" s="58"/>
      <c r="X344" s="58"/>
      <c r="Y344" s="58"/>
    </row>
    <row r="345" spans="17:25" ht="12.95" customHeight="1" x14ac:dyDescent="0.2">
      <c r="Q345" s="58"/>
      <c r="R345" s="58"/>
      <c r="S345" s="58"/>
      <c r="T345" s="58"/>
      <c r="U345" s="58"/>
      <c r="V345" s="58"/>
      <c r="W345" s="58"/>
      <c r="X345" s="58"/>
      <c r="Y345" s="58"/>
    </row>
    <row r="346" spans="17:25" ht="12.95" customHeight="1" x14ac:dyDescent="0.2">
      <c r="Q346" s="58"/>
      <c r="R346" s="58"/>
      <c r="S346" s="58"/>
      <c r="T346" s="58"/>
      <c r="U346" s="58"/>
      <c r="V346" s="58"/>
      <c r="W346" s="58"/>
      <c r="X346" s="58"/>
      <c r="Y346" s="58"/>
    </row>
    <row r="347" spans="17:25" ht="12.95" customHeight="1" x14ac:dyDescent="0.2">
      <c r="Q347" s="58"/>
      <c r="R347" s="58"/>
      <c r="S347" s="58"/>
      <c r="T347" s="58"/>
      <c r="U347" s="58"/>
      <c r="V347" s="58"/>
      <c r="W347" s="58"/>
      <c r="X347" s="58"/>
      <c r="Y347" s="58"/>
    </row>
    <row r="348" spans="17:25" ht="12.95" customHeight="1" x14ac:dyDescent="0.2">
      <c r="Q348" s="58"/>
      <c r="R348" s="58"/>
      <c r="S348" s="58"/>
      <c r="T348" s="58"/>
      <c r="U348" s="58"/>
      <c r="V348" s="58"/>
      <c r="W348" s="58"/>
      <c r="X348" s="58"/>
      <c r="Y348" s="58"/>
    </row>
    <row r="349" spans="17:25" ht="12.95" customHeight="1" x14ac:dyDescent="0.2">
      <c r="Q349" s="58"/>
      <c r="R349" s="58"/>
      <c r="S349" s="58"/>
      <c r="T349" s="58"/>
      <c r="U349" s="58"/>
      <c r="V349" s="58"/>
      <c r="W349" s="58"/>
      <c r="X349" s="58"/>
      <c r="Y349" s="58"/>
    </row>
    <row r="350" spans="17:25" ht="12.95" customHeight="1" x14ac:dyDescent="0.2">
      <c r="Q350" s="58"/>
      <c r="R350" s="58"/>
      <c r="S350" s="58"/>
      <c r="T350" s="58"/>
      <c r="U350" s="58"/>
      <c r="V350" s="58"/>
      <c r="W350" s="58"/>
      <c r="X350" s="58"/>
      <c r="Y350" s="58"/>
    </row>
    <row r="351" spans="17:25" ht="12.95" customHeight="1" x14ac:dyDescent="0.2">
      <c r="Q351" s="58"/>
      <c r="R351" s="58"/>
      <c r="S351" s="58"/>
      <c r="T351" s="58"/>
      <c r="U351" s="58"/>
      <c r="V351" s="58"/>
      <c r="W351" s="58"/>
      <c r="X351" s="58"/>
      <c r="Y351" s="58"/>
    </row>
    <row r="352" spans="17:25" ht="12.95" customHeight="1" x14ac:dyDescent="0.2">
      <c r="Q352" s="58"/>
      <c r="R352" s="58"/>
      <c r="S352" s="58"/>
      <c r="T352" s="58"/>
      <c r="U352" s="58"/>
      <c r="V352" s="58"/>
      <c r="W352" s="58"/>
      <c r="X352" s="58"/>
      <c r="Y352" s="58"/>
    </row>
    <row r="353" spans="17:25" ht="12.95" customHeight="1" x14ac:dyDescent="0.2">
      <c r="Q353" s="58"/>
      <c r="R353" s="58"/>
      <c r="S353" s="58"/>
      <c r="T353" s="58"/>
      <c r="U353" s="58"/>
      <c r="V353" s="58"/>
      <c r="W353" s="58"/>
      <c r="X353" s="58"/>
      <c r="Y353" s="58"/>
    </row>
    <row r="354" spans="17:25" ht="12.95" customHeight="1" x14ac:dyDescent="0.2">
      <c r="Q354" s="58"/>
      <c r="R354" s="58"/>
      <c r="S354" s="58"/>
      <c r="T354" s="58"/>
      <c r="U354" s="58"/>
      <c r="V354" s="58"/>
      <c r="W354" s="58"/>
      <c r="X354" s="58"/>
      <c r="Y354" s="58"/>
    </row>
    <row r="355" spans="17:25" ht="12.95" customHeight="1" x14ac:dyDescent="0.2">
      <c r="Q355" s="58"/>
      <c r="R355" s="58"/>
      <c r="S355" s="58"/>
      <c r="T355" s="58"/>
      <c r="U355" s="58"/>
      <c r="V355" s="58"/>
      <c r="W355" s="58"/>
      <c r="X355" s="58"/>
      <c r="Y355" s="58"/>
    </row>
    <row r="356" spans="17:25" ht="12.95" customHeight="1" x14ac:dyDescent="0.2">
      <c r="Q356" s="58"/>
      <c r="R356" s="58"/>
      <c r="S356" s="58"/>
      <c r="T356" s="58"/>
      <c r="U356" s="58"/>
      <c r="V356" s="58"/>
      <c r="W356" s="58"/>
      <c r="X356" s="58"/>
      <c r="Y356" s="58"/>
    </row>
    <row r="357" spans="17:25" ht="12.95" customHeight="1" x14ac:dyDescent="0.2">
      <c r="Q357" s="58"/>
      <c r="R357" s="58"/>
      <c r="S357" s="58"/>
      <c r="T357" s="58"/>
      <c r="U357" s="58"/>
      <c r="V357" s="58"/>
      <c r="W357" s="58"/>
      <c r="X357" s="58"/>
      <c r="Y357" s="58"/>
    </row>
    <row r="358" spans="17:25" ht="12.95" customHeight="1" x14ac:dyDescent="0.2">
      <c r="Q358" s="58"/>
      <c r="R358" s="58"/>
      <c r="S358" s="58"/>
      <c r="T358" s="58"/>
      <c r="U358" s="58"/>
      <c r="V358" s="58"/>
      <c r="W358" s="58"/>
      <c r="X358" s="58"/>
      <c r="Y358" s="58"/>
    </row>
    <row r="359" spans="17:25" ht="12.95" customHeight="1" x14ac:dyDescent="0.2">
      <c r="Q359" s="58"/>
      <c r="R359" s="58"/>
      <c r="S359" s="58"/>
      <c r="T359" s="58"/>
      <c r="U359" s="58"/>
      <c r="V359" s="58"/>
      <c r="W359" s="58"/>
      <c r="X359" s="58"/>
      <c r="Y359" s="58"/>
    </row>
    <row r="360" spans="17:25" ht="12.95" customHeight="1" x14ac:dyDescent="0.2"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17:25" ht="12.95" customHeight="1" x14ac:dyDescent="0.2">
      <c r="Q361" s="58"/>
      <c r="R361" s="58"/>
      <c r="S361" s="58"/>
      <c r="T361" s="58"/>
      <c r="U361" s="58"/>
      <c r="V361" s="58"/>
      <c r="W361" s="58"/>
      <c r="X361" s="58"/>
      <c r="Y361" s="58"/>
    </row>
    <row r="362" spans="17:25" ht="12.95" customHeight="1" x14ac:dyDescent="0.2">
      <c r="Q362" s="58"/>
      <c r="R362" s="58"/>
      <c r="S362" s="58"/>
      <c r="T362" s="58"/>
      <c r="U362" s="58"/>
      <c r="V362" s="58"/>
      <c r="W362" s="58"/>
      <c r="X362" s="58"/>
      <c r="Y362" s="58"/>
    </row>
    <row r="363" spans="17:25" ht="12.95" customHeight="1" x14ac:dyDescent="0.2">
      <c r="Q363" s="58"/>
      <c r="R363" s="58"/>
      <c r="S363" s="58"/>
      <c r="T363" s="58"/>
      <c r="U363" s="58"/>
      <c r="V363" s="58"/>
      <c r="W363" s="58"/>
      <c r="X363" s="58"/>
      <c r="Y363" s="58"/>
    </row>
    <row r="364" spans="17:25" ht="12.95" customHeight="1" x14ac:dyDescent="0.2">
      <c r="Q364" s="58"/>
      <c r="R364" s="58"/>
      <c r="S364" s="58"/>
      <c r="T364" s="58"/>
      <c r="U364" s="58"/>
      <c r="V364" s="58"/>
      <c r="W364" s="58"/>
      <c r="X364" s="58"/>
      <c r="Y364" s="58"/>
    </row>
    <row r="365" spans="17:25" ht="12.95" customHeight="1" x14ac:dyDescent="0.2">
      <c r="Q365" s="58"/>
      <c r="R365" s="58"/>
      <c r="S365" s="58"/>
      <c r="T365" s="58"/>
      <c r="U365" s="58"/>
      <c r="V365" s="58"/>
      <c r="W365" s="58"/>
      <c r="X365" s="58"/>
      <c r="Y365" s="58"/>
    </row>
    <row r="366" spans="17:25" ht="12.95" customHeight="1" x14ac:dyDescent="0.2">
      <c r="Q366" s="58"/>
      <c r="R366" s="58"/>
      <c r="S366" s="58"/>
      <c r="T366" s="58"/>
      <c r="U366" s="58"/>
      <c r="V366" s="58"/>
      <c r="W366" s="58"/>
      <c r="X366" s="58"/>
      <c r="Y366" s="58"/>
    </row>
    <row r="367" spans="17:25" ht="12.95" customHeight="1" x14ac:dyDescent="0.2">
      <c r="Q367" s="58"/>
      <c r="R367" s="58"/>
      <c r="S367" s="58"/>
      <c r="T367" s="58"/>
      <c r="U367" s="58"/>
      <c r="V367" s="58"/>
      <c r="W367" s="58"/>
      <c r="X367" s="58"/>
      <c r="Y367" s="58"/>
    </row>
    <row r="368" spans="17:25" ht="12.95" customHeight="1" x14ac:dyDescent="0.2">
      <c r="Q368" s="58"/>
      <c r="R368" s="58"/>
      <c r="S368" s="58"/>
      <c r="T368" s="58"/>
      <c r="U368" s="58"/>
      <c r="V368" s="58"/>
      <c r="W368" s="58"/>
      <c r="X368" s="58"/>
      <c r="Y368" s="58"/>
    </row>
    <row r="369" spans="17:25" ht="12.95" customHeight="1" x14ac:dyDescent="0.2">
      <c r="Q369" s="58"/>
      <c r="R369" s="58"/>
      <c r="S369" s="58"/>
      <c r="T369" s="58"/>
      <c r="U369" s="58"/>
      <c r="V369" s="58"/>
      <c r="W369" s="58"/>
      <c r="X369" s="58"/>
      <c r="Y369" s="58"/>
    </row>
    <row r="370" spans="17:25" ht="12.95" customHeight="1" x14ac:dyDescent="0.2">
      <c r="Q370" s="58"/>
      <c r="R370" s="58"/>
      <c r="S370" s="58"/>
      <c r="T370" s="58"/>
      <c r="U370" s="58"/>
      <c r="V370" s="58"/>
      <c r="W370" s="58"/>
      <c r="X370" s="58"/>
      <c r="Y370" s="58"/>
    </row>
    <row r="371" spans="17:25" ht="12.95" customHeight="1" x14ac:dyDescent="0.2">
      <c r="Q371" s="58"/>
      <c r="R371" s="58"/>
      <c r="S371" s="58"/>
      <c r="T371" s="58"/>
      <c r="U371" s="58"/>
      <c r="V371" s="58"/>
      <c r="W371" s="58"/>
      <c r="X371" s="58"/>
      <c r="Y371" s="58"/>
    </row>
    <row r="372" spans="17:25" ht="12.95" customHeight="1" x14ac:dyDescent="0.2">
      <c r="Q372" s="58"/>
      <c r="R372" s="58"/>
      <c r="S372" s="58"/>
      <c r="T372" s="58"/>
      <c r="U372" s="58"/>
      <c r="V372" s="58"/>
      <c r="W372" s="58"/>
      <c r="X372" s="58"/>
      <c r="Y372" s="58"/>
    </row>
    <row r="373" spans="17:25" ht="12.95" customHeight="1" x14ac:dyDescent="0.2">
      <c r="Q373" s="58"/>
      <c r="R373" s="58"/>
      <c r="S373" s="58"/>
      <c r="T373" s="58"/>
      <c r="U373" s="58"/>
      <c r="V373" s="58"/>
      <c r="W373" s="58"/>
      <c r="X373" s="58"/>
      <c r="Y373" s="58"/>
    </row>
    <row r="374" spans="17:25" ht="12.95" customHeight="1" x14ac:dyDescent="0.2">
      <c r="Q374" s="58"/>
      <c r="R374" s="58"/>
      <c r="S374" s="58"/>
      <c r="T374" s="58"/>
      <c r="U374" s="58"/>
      <c r="V374" s="58"/>
      <c r="W374" s="58"/>
      <c r="X374" s="58"/>
      <c r="Y374" s="58"/>
    </row>
    <row r="375" spans="17:25" ht="12.95" customHeight="1" x14ac:dyDescent="0.2">
      <c r="Q375" s="58"/>
      <c r="R375" s="58"/>
      <c r="S375" s="58"/>
      <c r="T375" s="58"/>
      <c r="U375" s="58"/>
      <c r="V375" s="58"/>
      <c r="W375" s="58"/>
      <c r="X375" s="58"/>
      <c r="Y375" s="58"/>
    </row>
    <row r="376" spans="17:25" ht="12.95" customHeight="1" x14ac:dyDescent="0.2">
      <c r="Q376" s="58"/>
      <c r="R376" s="58"/>
      <c r="S376" s="58"/>
      <c r="T376" s="58"/>
      <c r="U376" s="58"/>
      <c r="V376" s="58"/>
      <c r="W376" s="58"/>
      <c r="X376" s="58"/>
      <c r="Y376" s="58"/>
    </row>
    <row r="377" spans="17:25" ht="12.95" customHeight="1" x14ac:dyDescent="0.2">
      <c r="Q377" s="58"/>
      <c r="R377" s="58"/>
      <c r="S377" s="58"/>
      <c r="T377" s="58"/>
      <c r="U377" s="58"/>
      <c r="V377" s="58"/>
      <c r="W377" s="58"/>
      <c r="X377" s="58"/>
      <c r="Y377" s="58"/>
    </row>
    <row r="378" spans="17:25" ht="12.95" customHeight="1" x14ac:dyDescent="0.2">
      <c r="Q378" s="58"/>
      <c r="R378" s="58"/>
      <c r="S378" s="58"/>
      <c r="T378" s="58"/>
      <c r="U378" s="58"/>
      <c r="V378" s="58"/>
      <c r="W378" s="58"/>
      <c r="X378" s="58"/>
      <c r="Y378" s="58"/>
    </row>
    <row r="379" spans="17:25" ht="12.95" customHeight="1" x14ac:dyDescent="0.2">
      <c r="Q379" s="58"/>
      <c r="R379" s="58"/>
      <c r="S379" s="58"/>
      <c r="T379" s="58"/>
      <c r="U379" s="58"/>
      <c r="V379" s="58"/>
      <c r="W379" s="58"/>
      <c r="X379" s="58"/>
      <c r="Y379" s="58"/>
    </row>
    <row r="380" spans="17:25" ht="12.95" customHeight="1" x14ac:dyDescent="0.2">
      <c r="Q380" s="58"/>
      <c r="R380" s="58"/>
      <c r="S380" s="58"/>
      <c r="T380" s="58"/>
      <c r="U380" s="58"/>
      <c r="V380" s="58"/>
      <c r="W380" s="58"/>
      <c r="X380" s="58"/>
      <c r="Y380" s="58"/>
    </row>
    <row r="381" spans="17:25" ht="12.95" customHeight="1" x14ac:dyDescent="0.2">
      <c r="Q381" s="58"/>
      <c r="R381" s="58"/>
      <c r="S381" s="58"/>
      <c r="T381" s="58"/>
      <c r="U381" s="58"/>
      <c r="V381" s="58"/>
      <c r="W381" s="58"/>
      <c r="X381" s="58"/>
      <c r="Y381" s="58"/>
    </row>
    <row r="382" spans="17:25" ht="12.95" customHeight="1" x14ac:dyDescent="0.2">
      <c r="Q382" s="58"/>
      <c r="R382" s="58"/>
      <c r="S382" s="58"/>
      <c r="T382" s="58"/>
      <c r="U382" s="58"/>
      <c r="V382" s="58"/>
      <c r="W382" s="58"/>
      <c r="X382" s="58"/>
      <c r="Y382" s="58"/>
    </row>
    <row r="383" spans="17:25" ht="12.95" customHeight="1" x14ac:dyDescent="0.2">
      <c r="Q383" s="58"/>
      <c r="R383" s="58"/>
      <c r="S383" s="58"/>
      <c r="T383" s="58"/>
      <c r="U383" s="58"/>
      <c r="V383" s="58"/>
      <c r="W383" s="58"/>
      <c r="X383" s="58"/>
      <c r="Y383" s="58"/>
    </row>
    <row r="384" spans="17:25" ht="12.95" customHeight="1" x14ac:dyDescent="0.2">
      <c r="Q384" s="58"/>
      <c r="R384" s="58"/>
      <c r="S384" s="58"/>
      <c r="T384" s="58"/>
      <c r="U384" s="58"/>
      <c r="V384" s="58"/>
      <c r="W384" s="58"/>
      <c r="X384" s="58"/>
      <c r="Y384" s="58"/>
    </row>
    <row r="385" spans="17:25" ht="12.95" customHeight="1" x14ac:dyDescent="0.2">
      <c r="Q385" s="58"/>
      <c r="R385" s="58"/>
      <c r="S385" s="58"/>
      <c r="T385" s="58"/>
      <c r="U385" s="58"/>
      <c r="V385" s="58"/>
      <c r="W385" s="58"/>
      <c r="X385" s="58"/>
      <c r="Y385" s="58"/>
    </row>
    <row r="386" spans="17:25" ht="12.95" customHeight="1" x14ac:dyDescent="0.2">
      <c r="Q386" s="58"/>
      <c r="R386" s="58"/>
      <c r="S386" s="58"/>
      <c r="T386" s="58"/>
      <c r="U386" s="58"/>
      <c r="V386" s="58"/>
      <c r="W386" s="58"/>
      <c r="X386" s="58"/>
      <c r="Y386" s="58"/>
    </row>
    <row r="387" spans="17:25" ht="12.95" customHeight="1" x14ac:dyDescent="0.2">
      <c r="Q387" s="58"/>
      <c r="R387" s="58"/>
      <c r="S387" s="58"/>
      <c r="T387" s="58"/>
      <c r="U387" s="58"/>
      <c r="V387" s="58"/>
      <c r="W387" s="58"/>
      <c r="X387" s="58"/>
      <c r="Y387" s="58"/>
    </row>
    <row r="388" spans="17:25" ht="12.95" customHeight="1" x14ac:dyDescent="0.2">
      <c r="Q388" s="58"/>
      <c r="R388" s="58"/>
      <c r="S388" s="58"/>
      <c r="T388" s="58"/>
      <c r="U388" s="58"/>
      <c r="V388" s="58"/>
      <c r="W388" s="58"/>
      <c r="X388" s="58"/>
      <c r="Y388" s="58"/>
    </row>
    <row r="389" spans="17:25" ht="12.95" customHeight="1" x14ac:dyDescent="0.2">
      <c r="Q389" s="58"/>
      <c r="R389" s="58"/>
      <c r="S389" s="58"/>
      <c r="T389" s="58"/>
      <c r="U389" s="58"/>
      <c r="V389" s="58"/>
      <c r="W389" s="58"/>
      <c r="X389" s="58"/>
      <c r="Y389" s="58"/>
    </row>
    <row r="390" spans="17:25" ht="12.95" customHeight="1" x14ac:dyDescent="0.2">
      <c r="Q390" s="58"/>
      <c r="R390" s="58"/>
      <c r="S390" s="58"/>
      <c r="T390" s="58"/>
      <c r="U390" s="58"/>
      <c r="V390" s="58"/>
      <c r="W390" s="58"/>
      <c r="X390" s="58"/>
      <c r="Y390" s="58"/>
    </row>
    <row r="391" spans="17:25" ht="12.95" customHeight="1" x14ac:dyDescent="0.2">
      <c r="Q391" s="58"/>
      <c r="R391" s="58"/>
      <c r="S391" s="58"/>
      <c r="T391" s="58"/>
      <c r="U391" s="58"/>
      <c r="V391" s="58"/>
      <c r="W391" s="58"/>
      <c r="X391" s="58"/>
      <c r="Y391" s="58"/>
    </row>
    <row r="392" spans="17:25" ht="12.95" customHeight="1" x14ac:dyDescent="0.2">
      <c r="Q392" s="58"/>
      <c r="R392" s="58"/>
      <c r="S392" s="58"/>
      <c r="T392" s="58"/>
      <c r="U392" s="58"/>
      <c r="V392" s="58"/>
      <c r="W392" s="58"/>
      <c r="X392" s="58"/>
      <c r="Y392" s="58"/>
    </row>
    <row r="393" spans="17:25" ht="12.95" customHeight="1" x14ac:dyDescent="0.2">
      <c r="Q393" s="58"/>
      <c r="R393" s="58"/>
      <c r="S393" s="58"/>
      <c r="T393" s="58"/>
      <c r="U393" s="58"/>
      <c r="V393" s="58"/>
      <c r="W393" s="58"/>
      <c r="X393" s="58"/>
      <c r="Y393" s="58"/>
    </row>
    <row r="394" spans="17:25" ht="12.95" customHeight="1" x14ac:dyDescent="0.2">
      <c r="Q394" s="58"/>
      <c r="R394" s="58"/>
      <c r="S394" s="58"/>
      <c r="T394" s="58"/>
      <c r="U394" s="58"/>
      <c r="V394" s="58"/>
      <c r="W394" s="58"/>
      <c r="X394" s="58"/>
      <c r="Y394" s="58"/>
    </row>
    <row r="395" spans="17:25" ht="12.95" customHeight="1" x14ac:dyDescent="0.2">
      <c r="Q395" s="58"/>
      <c r="R395" s="58"/>
      <c r="S395" s="58"/>
      <c r="T395" s="58"/>
      <c r="U395" s="58"/>
      <c r="V395" s="58"/>
      <c r="W395" s="58"/>
      <c r="X395" s="58"/>
      <c r="Y395" s="58"/>
    </row>
    <row r="396" spans="17:25" ht="12.95" customHeight="1" x14ac:dyDescent="0.2">
      <c r="Q396" s="58"/>
      <c r="R396" s="58"/>
      <c r="S396" s="58"/>
      <c r="T396" s="58"/>
      <c r="U396" s="58"/>
      <c r="V396" s="58"/>
      <c r="W396" s="58"/>
      <c r="X396" s="58"/>
      <c r="Y396" s="58"/>
    </row>
    <row r="397" spans="17:25" ht="12.95" customHeight="1" x14ac:dyDescent="0.2">
      <c r="Q397" s="58"/>
      <c r="R397" s="58"/>
      <c r="S397" s="58"/>
      <c r="T397" s="58"/>
      <c r="U397" s="58"/>
      <c r="V397" s="58"/>
      <c r="W397" s="58"/>
      <c r="X397" s="58"/>
      <c r="Y397" s="58"/>
    </row>
    <row r="398" spans="17:25" ht="12.95" customHeight="1" x14ac:dyDescent="0.2">
      <c r="Q398" s="58"/>
      <c r="R398" s="58"/>
      <c r="S398" s="58"/>
      <c r="T398" s="58"/>
      <c r="U398" s="58"/>
      <c r="V398" s="58"/>
      <c r="W398" s="58"/>
      <c r="X398" s="58"/>
      <c r="Y398" s="58"/>
    </row>
    <row r="399" spans="17:25" ht="12.95" customHeight="1" x14ac:dyDescent="0.2">
      <c r="Q399" s="58"/>
      <c r="R399" s="58"/>
      <c r="S399" s="58"/>
      <c r="T399" s="58"/>
      <c r="U399" s="58"/>
      <c r="V399" s="58"/>
      <c r="W399" s="58"/>
      <c r="X399" s="58"/>
      <c r="Y399" s="58"/>
    </row>
    <row r="400" spans="17:25" ht="12.95" customHeight="1" x14ac:dyDescent="0.2">
      <c r="Q400" s="58"/>
      <c r="R400" s="58"/>
      <c r="S400" s="58"/>
      <c r="T400" s="58"/>
      <c r="U400" s="58"/>
      <c r="V400" s="58"/>
      <c r="W400" s="58"/>
      <c r="X400" s="58"/>
      <c r="Y400" s="58"/>
    </row>
    <row r="401" spans="17:25" ht="12.95" customHeight="1" x14ac:dyDescent="0.2">
      <c r="Q401" s="58"/>
      <c r="R401" s="58"/>
      <c r="S401" s="58"/>
      <c r="T401" s="58"/>
      <c r="U401" s="58"/>
      <c r="V401" s="58"/>
      <c r="W401" s="58"/>
      <c r="X401" s="58"/>
      <c r="Y401" s="58"/>
    </row>
    <row r="402" spans="17:25" ht="12.95" customHeight="1" x14ac:dyDescent="0.2">
      <c r="Q402" s="58"/>
      <c r="R402" s="58"/>
      <c r="S402" s="58"/>
      <c r="T402" s="58"/>
      <c r="U402" s="58"/>
      <c r="V402" s="58"/>
      <c r="W402" s="58"/>
      <c r="X402" s="58"/>
      <c r="Y402" s="58"/>
    </row>
    <row r="403" spans="17:25" ht="12.95" customHeight="1" x14ac:dyDescent="0.2">
      <c r="Q403" s="58"/>
      <c r="R403" s="58"/>
      <c r="S403" s="58"/>
      <c r="T403" s="58"/>
      <c r="U403" s="58"/>
      <c r="V403" s="58"/>
      <c r="W403" s="58"/>
      <c r="X403" s="58"/>
      <c r="Y403" s="58"/>
    </row>
    <row r="404" spans="17:25" ht="12.95" customHeight="1" x14ac:dyDescent="0.2">
      <c r="Q404" s="58"/>
      <c r="R404" s="58"/>
      <c r="S404" s="58"/>
      <c r="T404" s="58"/>
      <c r="U404" s="58"/>
      <c r="V404" s="58"/>
      <c r="W404" s="58"/>
      <c r="X404" s="58"/>
      <c r="Y404" s="58"/>
    </row>
    <row r="405" spans="17:25" ht="12.95" customHeight="1" x14ac:dyDescent="0.2">
      <c r="Q405" s="58"/>
      <c r="R405" s="58"/>
      <c r="S405" s="58"/>
      <c r="T405" s="58"/>
      <c r="U405" s="58"/>
      <c r="V405" s="58"/>
      <c r="W405" s="58"/>
      <c r="X405" s="58"/>
      <c r="Y405" s="58"/>
    </row>
    <row r="406" spans="17:25" ht="12.95" customHeight="1" x14ac:dyDescent="0.2">
      <c r="Q406" s="58"/>
      <c r="R406" s="58"/>
      <c r="S406" s="58"/>
      <c r="T406" s="58"/>
      <c r="U406" s="58"/>
      <c r="V406" s="58"/>
      <c r="W406" s="58"/>
      <c r="X406" s="58"/>
      <c r="Y406" s="58"/>
    </row>
    <row r="407" spans="17:25" ht="12.95" customHeight="1" x14ac:dyDescent="0.2">
      <c r="Q407" s="58"/>
      <c r="R407" s="58"/>
      <c r="S407" s="58"/>
      <c r="T407" s="58"/>
      <c r="U407" s="58"/>
      <c r="V407" s="58"/>
      <c r="W407" s="58"/>
      <c r="X407" s="58"/>
      <c r="Y407" s="58"/>
    </row>
    <row r="408" spans="17:25" ht="12.95" customHeight="1" x14ac:dyDescent="0.2">
      <c r="Q408" s="58"/>
      <c r="R408" s="58"/>
      <c r="S408" s="58"/>
      <c r="T408" s="58"/>
      <c r="U408" s="58"/>
      <c r="V408" s="58"/>
      <c r="W408" s="58"/>
      <c r="X408" s="58"/>
      <c r="Y408" s="58"/>
    </row>
    <row r="409" spans="17:25" ht="12.95" customHeight="1" x14ac:dyDescent="0.2">
      <c r="Q409" s="58"/>
      <c r="R409" s="58"/>
      <c r="S409" s="58"/>
      <c r="T409" s="58"/>
      <c r="U409" s="58"/>
      <c r="V409" s="58"/>
      <c r="W409" s="58"/>
      <c r="X409" s="58"/>
      <c r="Y409" s="58"/>
    </row>
    <row r="410" spans="17:25" ht="12.95" customHeight="1" x14ac:dyDescent="0.2">
      <c r="Q410" s="58"/>
      <c r="R410" s="58"/>
      <c r="S410" s="58"/>
      <c r="T410" s="58"/>
      <c r="U410" s="58"/>
      <c r="V410" s="58"/>
      <c r="W410" s="58"/>
      <c r="X410" s="58"/>
      <c r="Y410" s="58"/>
    </row>
    <row r="411" spans="17:25" ht="12.95" customHeight="1" x14ac:dyDescent="0.2">
      <c r="Q411" s="58"/>
      <c r="R411" s="58"/>
      <c r="S411" s="58"/>
      <c r="T411" s="58"/>
      <c r="U411" s="58"/>
      <c r="V411" s="58"/>
      <c r="W411" s="58"/>
      <c r="X411" s="58"/>
      <c r="Y411" s="58"/>
    </row>
    <row r="412" spans="17:25" ht="12.95" customHeight="1" x14ac:dyDescent="0.2">
      <c r="Q412" s="58"/>
      <c r="R412" s="58"/>
      <c r="S412" s="58"/>
      <c r="T412" s="58"/>
      <c r="U412" s="58"/>
      <c r="V412" s="58"/>
      <c r="W412" s="58"/>
      <c r="X412" s="58"/>
      <c r="Y412" s="58"/>
    </row>
    <row r="413" spans="17:25" ht="12.95" customHeight="1" x14ac:dyDescent="0.2">
      <c r="Q413" s="58"/>
      <c r="R413" s="58"/>
      <c r="S413" s="58"/>
      <c r="T413" s="58"/>
      <c r="U413" s="58"/>
      <c r="V413" s="58"/>
      <c r="W413" s="58"/>
      <c r="X413" s="58"/>
      <c r="Y413" s="58"/>
    </row>
    <row r="414" spans="17:25" ht="12.95" customHeight="1" x14ac:dyDescent="0.2">
      <c r="Q414" s="58"/>
      <c r="R414" s="58"/>
      <c r="S414" s="58"/>
      <c r="T414" s="58"/>
      <c r="U414" s="58"/>
      <c r="V414" s="58"/>
      <c r="W414" s="58"/>
      <c r="X414" s="58"/>
      <c r="Y414" s="58"/>
    </row>
    <row r="415" spans="17:25" ht="12.95" customHeight="1" x14ac:dyDescent="0.2">
      <c r="Q415" s="58"/>
      <c r="R415" s="58"/>
      <c r="S415" s="58"/>
      <c r="T415" s="58"/>
      <c r="U415" s="58"/>
      <c r="V415" s="58"/>
      <c r="W415" s="58"/>
      <c r="X415" s="58"/>
      <c r="Y415" s="58"/>
    </row>
    <row r="416" spans="17:25" ht="12.95" customHeight="1" x14ac:dyDescent="0.2">
      <c r="Q416" s="58"/>
      <c r="R416" s="58"/>
      <c r="S416" s="58"/>
      <c r="T416" s="58"/>
      <c r="U416" s="58"/>
      <c r="V416" s="58"/>
      <c r="W416" s="58"/>
      <c r="X416" s="58"/>
      <c r="Y416" s="58"/>
    </row>
    <row r="417" spans="17:25" ht="12.95" customHeight="1" x14ac:dyDescent="0.2">
      <c r="Q417" s="58"/>
      <c r="R417" s="58"/>
      <c r="S417" s="58"/>
      <c r="T417" s="58"/>
      <c r="U417" s="58"/>
      <c r="V417" s="58"/>
      <c r="W417" s="58"/>
      <c r="X417" s="58"/>
      <c r="Y417" s="58"/>
    </row>
    <row r="418" spans="17:25" ht="12.95" customHeight="1" x14ac:dyDescent="0.2">
      <c r="Q418" s="58"/>
      <c r="R418" s="58"/>
      <c r="S418" s="58"/>
      <c r="T418" s="58"/>
      <c r="U418" s="58"/>
      <c r="V418" s="58"/>
      <c r="W418" s="58"/>
      <c r="X418" s="58"/>
      <c r="Y418" s="58"/>
    </row>
    <row r="419" spans="17:25" ht="12.95" customHeight="1" x14ac:dyDescent="0.2">
      <c r="Q419" s="58"/>
      <c r="R419" s="58"/>
      <c r="S419" s="58"/>
      <c r="T419" s="58"/>
      <c r="U419" s="58"/>
      <c r="V419" s="58"/>
      <c r="W419" s="58"/>
      <c r="X419" s="58"/>
      <c r="Y419" s="58"/>
    </row>
    <row r="420" spans="17:25" ht="12.95" customHeight="1" x14ac:dyDescent="0.2">
      <c r="Q420" s="58"/>
      <c r="R420" s="58"/>
      <c r="S420" s="58"/>
      <c r="T420" s="58"/>
      <c r="U420" s="58"/>
      <c r="V420" s="58"/>
      <c r="W420" s="58"/>
      <c r="X420" s="58"/>
      <c r="Y420" s="58"/>
    </row>
    <row r="421" spans="17:25" ht="12.95" customHeight="1" x14ac:dyDescent="0.2">
      <c r="Q421" s="58"/>
      <c r="R421" s="58"/>
      <c r="S421" s="58"/>
      <c r="T421" s="58"/>
      <c r="U421" s="58"/>
      <c r="V421" s="58"/>
      <c r="W421" s="58"/>
      <c r="X421" s="58"/>
      <c r="Y421" s="58"/>
    </row>
    <row r="422" spans="17:25" ht="12.95" customHeight="1" x14ac:dyDescent="0.2">
      <c r="Q422" s="58"/>
      <c r="R422" s="58"/>
      <c r="S422" s="58"/>
      <c r="T422" s="58"/>
      <c r="U422" s="58"/>
      <c r="V422" s="58"/>
      <c r="W422" s="58"/>
      <c r="X422" s="58"/>
      <c r="Y422" s="58"/>
    </row>
    <row r="423" spans="17:25" ht="12.95" customHeight="1" x14ac:dyDescent="0.2">
      <c r="Q423" s="58"/>
      <c r="R423" s="58"/>
      <c r="S423" s="58"/>
      <c r="T423" s="58"/>
      <c r="U423" s="58"/>
      <c r="V423" s="58"/>
      <c r="W423" s="58"/>
      <c r="X423" s="58"/>
      <c r="Y423" s="58"/>
    </row>
    <row r="424" spans="17:25" ht="12.95" customHeight="1" x14ac:dyDescent="0.2">
      <c r="Q424" s="58"/>
      <c r="R424" s="58"/>
      <c r="S424" s="58"/>
      <c r="T424" s="58"/>
      <c r="U424" s="58"/>
      <c r="V424" s="58"/>
      <c r="W424" s="58"/>
      <c r="X424" s="58"/>
      <c r="Y424" s="58"/>
    </row>
    <row r="425" spans="17:25" ht="12.95" customHeight="1" x14ac:dyDescent="0.2">
      <c r="Q425" s="58"/>
      <c r="R425" s="58"/>
      <c r="S425" s="58"/>
      <c r="T425" s="58"/>
      <c r="U425" s="58"/>
      <c r="V425" s="58"/>
      <c r="W425" s="58"/>
      <c r="X425" s="58"/>
      <c r="Y425" s="58"/>
    </row>
    <row r="426" spans="17:25" ht="12.95" customHeight="1" x14ac:dyDescent="0.2">
      <c r="Q426" s="58"/>
      <c r="R426" s="58"/>
      <c r="S426" s="58"/>
      <c r="T426" s="58"/>
      <c r="U426" s="58"/>
      <c r="V426" s="58"/>
      <c r="W426" s="58"/>
      <c r="X426" s="58"/>
      <c r="Y426" s="58"/>
    </row>
    <row r="427" spans="17:25" ht="12.95" customHeight="1" x14ac:dyDescent="0.2">
      <c r="Q427" s="58"/>
      <c r="R427" s="58"/>
      <c r="S427" s="58"/>
      <c r="T427" s="58"/>
      <c r="U427" s="58"/>
      <c r="V427" s="58"/>
      <c r="W427" s="58"/>
      <c r="X427" s="58"/>
      <c r="Y427" s="58"/>
    </row>
    <row r="428" spans="17:25" ht="12.95" customHeight="1" x14ac:dyDescent="0.2">
      <c r="Q428" s="58"/>
      <c r="R428" s="58"/>
      <c r="S428" s="58"/>
      <c r="T428" s="58"/>
      <c r="U428" s="58"/>
      <c r="V428" s="58"/>
      <c r="W428" s="58"/>
      <c r="X428" s="58"/>
      <c r="Y428" s="58"/>
    </row>
    <row r="429" spans="17:25" ht="12.95" customHeight="1" x14ac:dyDescent="0.2">
      <c r="Q429" s="58"/>
      <c r="R429" s="58"/>
      <c r="S429" s="58"/>
      <c r="T429" s="58"/>
      <c r="U429" s="58"/>
      <c r="V429" s="58"/>
      <c r="W429" s="58"/>
      <c r="X429" s="58"/>
      <c r="Y429" s="58"/>
    </row>
    <row r="430" spans="17:25" ht="12.95" customHeight="1" x14ac:dyDescent="0.2">
      <c r="Q430" s="58"/>
      <c r="R430" s="58"/>
      <c r="S430" s="58"/>
      <c r="T430" s="58"/>
      <c r="U430" s="58"/>
      <c r="V430" s="58"/>
      <c r="W430" s="58"/>
      <c r="X430" s="58"/>
      <c r="Y430" s="58"/>
    </row>
    <row r="431" spans="17:25" ht="12.95" customHeight="1" x14ac:dyDescent="0.2">
      <c r="Q431" s="58"/>
      <c r="R431" s="58"/>
      <c r="S431" s="58"/>
      <c r="T431" s="58"/>
      <c r="U431" s="58"/>
      <c r="V431" s="58"/>
      <c r="W431" s="58"/>
      <c r="X431" s="58"/>
      <c r="Y431" s="58"/>
    </row>
    <row r="432" spans="17:25" ht="12.95" customHeight="1" x14ac:dyDescent="0.2">
      <c r="Q432" s="58"/>
      <c r="R432" s="58"/>
      <c r="S432" s="58"/>
      <c r="T432" s="58"/>
      <c r="U432" s="58"/>
      <c r="V432" s="58"/>
      <c r="W432" s="58"/>
      <c r="X432" s="58"/>
      <c r="Y432" s="58"/>
    </row>
    <row r="433" spans="17:25" ht="12.95" customHeight="1" x14ac:dyDescent="0.2">
      <c r="Q433" s="58"/>
      <c r="R433" s="58"/>
      <c r="S433" s="58"/>
      <c r="T433" s="58"/>
      <c r="U433" s="58"/>
      <c r="V433" s="58"/>
      <c r="W433" s="58"/>
      <c r="X433" s="58"/>
      <c r="Y433" s="58"/>
    </row>
    <row r="434" spans="17:25" ht="12.95" customHeight="1" x14ac:dyDescent="0.2">
      <c r="Q434" s="58"/>
      <c r="R434" s="58"/>
      <c r="S434" s="58"/>
      <c r="T434" s="58"/>
      <c r="U434" s="58"/>
      <c r="V434" s="58"/>
      <c r="W434" s="58"/>
      <c r="X434" s="58"/>
      <c r="Y434" s="58"/>
    </row>
    <row r="435" spans="17:25" ht="12.95" customHeight="1" x14ac:dyDescent="0.2">
      <c r="Q435" s="58"/>
      <c r="R435" s="58"/>
      <c r="S435" s="58"/>
      <c r="T435" s="58"/>
      <c r="U435" s="58"/>
      <c r="V435" s="58"/>
      <c r="W435" s="58"/>
      <c r="X435" s="58"/>
      <c r="Y435" s="58"/>
    </row>
    <row r="436" spans="17:25" ht="12.95" customHeight="1" x14ac:dyDescent="0.2">
      <c r="Q436" s="58"/>
      <c r="R436" s="58"/>
      <c r="S436" s="58"/>
      <c r="T436" s="58"/>
      <c r="U436" s="58"/>
      <c r="V436" s="58"/>
      <c r="W436" s="58"/>
      <c r="X436" s="58"/>
      <c r="Y436" s="58"/>
    </row>
    <row r="437" spans="17:25" ht="12.95" customHeight="1" x14ac:dyDescent="0.2">
      <c r="Q437" s="58"/>
      <c r="R437" s="58"/>
      <c r="S437" s="58"/>
      <c r="T437" s="58"/>
      <c r="U437" s="58"/>
      <c r="V437" s="58"/>
      <c r="W437" s="58"/>
      <c r="X437" s="58"/>
      <c r="Y437" s="58"/>
    </row>
    <row r="438" spans="17:25" ht="12.95" customHeight="1" x14ac:dyDescent="0.2">
      <c r="Q438" s="58"/>
      <c r="R438" s="58"/>
      <c r="S438" s="58"/>
      <c r="T438" s="58"/>
      <c r="U438" s="58"/>
      <c r="V438" s="58"/>
      <c r="W438" s="58"/>
      <c r="X438" s="58"/>
      <c r="Y438" s="58"/>
    </row>
    <row r="439" spans="17:25" ht="12.95" customHeight="1" x14ac:dyDescent="0.2">
      <c r="Q439" s="58"/>
      <c r="R439" s="58"/>
      <c r="S439" s="58"/>
      <c r="T439" s="58"/>
      <c r="U439" s="58"/>
      <c r="V439" s="58"/>
      <c r="W439" s="58"/>
      <c r="X439" s="58"/>
      <c r="Y439" s="58"/>
    </row>
    <row r="440" spans="17:25" ht="12.95" customHeight="1" x14ac:dyDescent="0.2">
      <c r="Q440" s="58"/>
      <c r="R440" s="58"/>
      <c r="S440" s="58"/>
      <c r="T440" s="58"/>
      <c r="U440" s="58"/>
      <c r="V440" s="58"/>
      <c r="W440" s="58"/>
      <c r="X440" s="58"/>
      <c r="Y440" s="58"/>
    </row>
    <row r="441" spans="17:25" ht="12.95" customHeight="1" x14ac:dyDescent="0.2">
      <c r="Q441" s="58"/>
      <c r="R441" s="58"/>
      <c r="S441" s="58"/>
      <c r="T441" s="58"/>
      <c r="U441" s="58"/>
      <c r="V441" s="58"/>
      <c r="W441" s="58"/>
      <c r="X441" s="58"/>
      <c r="Y441" s="58"/>
    </row>
    <row r="442" spans="17:25" ht="12.95" customHeight="1" x14ac:dyDescent="0.2">
      <c r="Q442" s="58"/>
      <c r="R442" s="58"/>
      <c r="S442" s="58"/>
      <c r="T442" s="58"/>
      <c r="U442" s="58"/>
      <c r="V442" s="58"/>
      <c r="W442" s="58"/>
      <c r="X442" s="58"/>
      <c r="Y442" s="58"/>
    </row>
    <row r="443" spans="17:25" ht="12.95" customHeight="1" x14ac:dyDescent="0.2">
      <c r="Q443" s="58"/>
      <c r="R443" s="58"/>
      <c r="S443" s="58"/>
      <c r="T443" s="58"/>
      <c r="U443" s="58"/>
      <c r="V443" s="58"/>
      <c r="W443" s="58"/>
      <c r="X443" s="58"/>
      <c r="Y443" s="58"/>
    </row>
    <row r="444" spans="17:25" ht="12.95" customHeight="1" x14ac:dyDescent="0.2">
      <c r="Q444" s="58"/>
      <c r="R444" s="58"/>
      <c r="S444" s="58"/>
      <c r="T444" s="58"/>
      <c r="U444" s="58"/>
      <c r="V444" s="58"/>
      <c r="W444" s="58"/>
      <c r="X444" s="58"/>
      <c r="Y444" s="58"/>
    </row>
    <row r="445" spans="17:25" ht="12.95" customHeight="1" x14ac:dyDescent="0.2">
      <c r="Q445" s="58"/>
      <c r="R445" s="58"/>
      <c r="S445" s="58"/>
      <c r="T445" s="58"/>
      <c r="U445" s="58"/>
      <c r="V445" s="58"/>
      <c r="W445" s="58"/>
      <c r="X445" s="58"/>
      <c r="Y445" s="58"/>
    </row>
    <row r="446" spans="17:25" ht="12.95" customHeight="1" x14ac:dyDescent="0.2">
      <c r="Q446" s="58"/>
      <c r="R446" s="58"/>
      <c r="S446" s="58"/>
      <c r="T446" s="58"/>
      <c r="U446" s="58"/>
      <c r="V446" s="58"/>
      <c r="W446" s="58"/>
      <c r="X446" s="58"/>
      <c r="Y446" s="58"/>
    </row>
    <row r="447" spans="17:25" ht="12.95" customHeight="1" x14ac:dyDescent="0.2">
      <c r="Q447" s="58"/>
      <c r="R447" s="58"/>
      <c r="S447" s="58"/>
      <c r="T447" s="58"/>
      <c r="U447" s="58"/>
      <c r="V447" s="58"/>
      <c r="W447" s="58"/>
      <c r="X447" s="58"/>
      <c r="Y447" s="58"/>
    </row>
    <row r="448" spans="17:25" ht="12.95" customHeight="1" x14ac:dyDescent="0.2">
      <c r="Q448" s="58"/>
      <c r="R448" s="58"/>
      <c r="S448" s="58"/>
      <c r="T448" s="58"/>
      <c r="U448" s="58"/>
      <c r="V448" s="58"/>
      <c r="W448" s="58"/>
      <c r="X448" s="58"/>
      <c r="Y448" s="58"/>
    </row>
    <row r="449" spans="17:25" ht="12.95" customHeight="1" x14ac:dyDescent="0.2">
      <c r="Q449" s="58"/>
      <c r="R449" s="58"/>
      <c r="S449" s="58"/>
      <c r="T449" s="58"/>
      <c r="U449" s="58"/>
      <c r="V449" s="58"/>
      <c r="W449" s="58"/>
      <c r="X449" s="58"/>
      <c r="Y449" s="58"/>
    </row>
    <row r="450" spans="17:25" ht="12.95" customHeight="1" x14ac:dyDescent="0.2">
      <c r="Q450" s="58"/>
      <c r="R450" s="58"/>
      <c r="S450" s="58"/>
      <c r="T450" s="58"/>
      <c r="U450" s="58"/>
      <c r="V450" s="58"/>
      <c r="W450" s="58"/>
      <c r="X450" s="58"/>
      <c r="Y450" s="58"/>
    </row>
    <row r="451" spans="17:25" ht="12.95" customHeight="1" x14ac:dyDescent="0.2">
      <c r="Q451" s="58"/>
      <c r="R451" s="58"/>
      <c r="S451" s="58"/>
      <c r="T451" s="58"/>
      <c r="U451" s="58"/>
      <c r="V451" s="58"/>
      <c r="W451" s="58"/>
      <c r="X451" s="58"/>
      <c r="Y451" s="58"/>
    </row>
    <row r="452" spans="17:25" ht="12.95" customHeight="1" x14ac:dyDescent="0.2">
      <c r="Q452" s="58"/>
      <c r="R452" s="58"/>
      <c r="S452" s="58"/>
      <c r="T452" s="58"/>
      <c r="U452" s="58"/>
      <c r="V452" s="58"/>
      <c r="W452" s="58"/>
      <c r="X452" s="58"/>
      <c r="Y452" s="58"/>
    </row>
    <row r="453" spans="17:25" ht="12.95" customHeight="1" x14ac:dyDescent="0.2">
      <c r="Q453" s="58"/>
      <c r="R453" s="58"/>
      <c r="S453" s="58"/>
      <c r="T453" s="58"/>
      <c r="U453" s="58"/>
      <c r="V453" s="58"/>
      <c r="W453" s="58"/>
      <c r="X453" s="58"/>
      <c r="Y453" s="58"/>
    </row>
    <row r="454" spans="17:25" ht="12.95" customHeight="1" x14ac:dyDescent="0.2">
      <c r="Q454" s="58"/>
      <c r="R454" s="58"/>
      <c r="S454" s="58"/>
      <c r="T454" s="58"/>
      <c r="U454" s="58"/>
      <c r="V454" s="58"/>
      <c r="W454" s="58"/>
      <c r="X454" s="58"/>
      <c r="Y454" s="58"/>
    </row>
    <row r="455" spans="17:25" ht="12.95" customHeight="1" x14ac:dyDescent="0.2">
      <c r="Q455" s="58"/>
      <c r="R455" s="58"/>
      <c r="S455" s="58"/>
      <c r="T455" s="58"/>
      <c r="U455" s="58"/>
      <c r="V455" s="58"/>
      <c r="W455" s="58"/>
      <c r="X455" s="58"/>
      <c r="Y455" s="58"/>
    </row>
    <row r="456" spans="17:25" ht="12.95" customHeight="1" x14ac:dyDescent="0.2">
      <c r="Q456" s="58"/>
      <c r="R456" s="58"/>
      <c r="S456" s="58"/>
      <c r="T456" s="58"/>
      <c r="U456" s="58"/>
      <c r="V456" s="58"/>
      <c r="W456" s="58"/>
      <c r="X456" s="58"/>
      <c r="Y456" s="58"/>
    </row>
    <row r="457" spans="17:25" ht="12.95" customHeight="1" x14ac:dyDescent="0.2">
      <c r="Q457" s="58"/>
      <c r="R457" s="58"/>
      <c r="S457" s="58"/>
      <c r="T457" s="58"/>
      <c r="U457" s="58"/>
      <c r="V457" s="58"/>
      <c r="W457" s="58"/>
      <c r="X457" s="58"/>
      <c r="Y457" s="58"/>
    </row>
    <row r="458" spans="17:25" ht="12.95" customHeight="1" x14ac:dyDescent="0.2">
      <c r="Q458" s="58"/>
      <c r="R458" s="58"/>
      <c r="S458" s="58"/>
      <c r="T458" s="58"/>
      <c r="U458" s="58"/>
      <c r="V458" s="58"/>
      <c r="W458" s="58"/>
      <c r="X458" s="58"/>
      <c r="Y458" s="58"/>
    </row>
    <row r="459" spans="17:25" ht="12.95" customHeight="1" x14ac:dyDescent="0.2">
      <c r="Q459" s="58"/>
      <c r="R459" s="58"/>
      <c r="S459" s="58"/>
      <c r="T459" s="58"/>
      <c r="U459" s="58"/>
      <c r="V459" s="58"/>
      <c r="W459" s="58"/>
      <c r="X459" s="58"/>
      <c r="Y459" s="58"/>
    </row>
    <row r="460" spans="17:25" ht="12.95" customHeight="1" x14ac:dyDescent="0.2">
      <c r="Q460" s="58"/>
      <c r="R460" s="58"/>
      <c r="S460" s="58"/>
      <c r="T460" s="58"/>
      <c r="U460" s="58"/>
      <c r="V460" s="58"/>
      <c r="W460" s="58"/>
      <c r="X460" s="58"/>
      <c r="Y460" s="58"/>
    </row>
    <row r="461" spans="17:25" ht="12.95" customHeight="1" x14ac:dyDescent="0.2">
      <c r="Q461" s="58"/>
      <c r="R461" s="58"/>
      <c r="S461" s="58"/>
      <c r="T461" s="58"/>
      <c r="U461" s="58"/>
      <c r="V461" s="58"/>
      <c r="W461" s="58"/>
      <c r="X461" s="58"/>
      <c r="Y461" s="58"/>
    </row>
    <row r="462" spans="17:25" ht="12.95" customHeight="1" x14ac:dyDescent="0.2">
      <c r="Q462" s="58"/>
      <c r="R462" s="58"/>
      <c r="S462" s="58"/>
      <c r="T462" s="58"/>
      <c r="U462" s="58"/>
      <c r="V462" s="58"/>
      <c r="W462" s="58"/>
      <c r="X462" s="58"/>
      <c r="Y462" s="58"/>
    </row>
    <row r="463" spans="17:25" ht="12.95" customHeight="1" x14ac:dyDescent="0.2">
      <c r="Q463" s="58"/>
      <c r="R463" s="58"/>
      <c r="S463" s="58"/>
      <c r="T463" s="58"/>
      <c r="U463" s="58"/>
      <c r="V463" s="58"/>
      <c r="W463" s="58"/>
      <c r="X463" s="58"/>
      <c r="Y463" s="58"/>
    </row>
    <row r="464" spans="17:25" ht="12.95" customHeight="1" x14ac:dyDescent="0.2">
      <c r="Q464" s="58"/>
      <c r="R464" s="58"/>
      <c r="S464" s="58"/>
      <c r="T464" s="58"/>
      <c r="U464" s="58"/>
      <c r="V464" s="58"/>
      <c r="W464" s="58"/>
      <c r="X464" s="58"/>
      <c r="Y464" s="58"/>
    </row>
    <row r="465" spans="17:25" ht="12.95" customHeight="1" x14ac:dyDescent="0.2">
      <c r="Q465" s="58"/>
      <c r="R465" s="58"/>
      <c r="S465" s="58"/>
      <c r="T465" s="58"/>
      <c r="U465" s="58"/>
      <c r="V465" s="58"/>
      <c r="W465" s="58"/>
      <c r="X465" s="58"/>
      <c r="Y465" s="58"/>
    </row>
    <row r="466" spans="17:25" ht="12.95" customHeight="1" x14ac:dyDescent="0.2">
      <c r="Q466" s="58"/>
      <c r="R466" s="58"/>
      <c r="S466" s="58"/>
      <c r="T466" s="58"/>
      <c r="U466" s="58"/>
      <c r="V466" s="58"/>
      <c r="W466" s="58"/>
      <c r="X466" s="58"/>
      <c r="Y466" s="58"/>
    </row>
    <row r="467" spans="17:25" ht="12.95" customHeight="1" x14ac:dyDescent="0.2">
      <c r="Q467" s="58"/>
      <c r="R467" s="58"/>
      <c r="S467" s="58"/>
      <c r="T467" s="58"/>
      <c r="U467" s="58"/>
      <c r="V467" s="58"/>
      <c r="W467" s="58"/>
      <c r="X467" s="58"/>
      <c r="Y467" s="58"/>
    </row>
    <row r="468" spans="17:25" ht="12.95" customHeight="1" x14ac:dyDescent="0.2">
      <c r="Q468" s="58"/>
      <c r="R468" s="58"/>
      <c r="S468" s="58"/>
      <c r="T468" s="58"/>
      <c r="U468" s="58"/>
      <c r="V468" s="58"/>
      <c r="W468" s="58"/>
      <c r="X468" s="58"/>
      <c r="Y468" s="58"/>
    </row>
    <row r="469" spans="17:25" ht="12.95" customHeight="1" x14ac:dyDescent="0.2">
      <c r="Q469" s="58"/>
      <c r="R469" s="58"/>
      <c r="S469" s="58"/>
      <c r="T469" s="58"/>
      <c r="U469" s="58"/>
      <c r="V469" s="58"/>
      <c r="W469" s="58"/>
      <c r="X469" s="58"/>
      <c r="Y469" s="58"/>
    </row>
    <row r="470" spans="17:25" ht="12.95" customHeight="1" x14ac:dyDescent="0.2">
      <c r="Q470" s="58"/>
      <c r="R470" s="58"/>
      <c r="S470" s="58"/>
      <c r="T470" s="58"/>
      <c r="U470" s="58"/>
      <c r="V470" s="58"/>
      <c r="W470" s="58"/>
      <c r="X470" s="58"/>
      <c r="Y470" s="58"/>
    </row>
    <row r="471" spans="17:25" ht="12.95" customHeight="1" x14ac:dyDescent="0.2">
      <c r="Q471" s="58"/>
      <c r="R471" s="58"/>
      <c r="S471" s="58"/>
      <c r="T471" s="58"/>
      <c r="U471" s="58"/>
      <c r="V471" s="58"/>
      <c r="W471" s="58"/>
      <c r="X471" s="58"/>
      <c r="Y471" s="58"/>
    </row>
    <row r="472" spans="17:25" ht="12.95" customHeight="1" x14ac:dyDescent="0.2">
      <c r="Q472" s="58"/>
      <c r="R472" s="58"/>
      <c r="S472" s="58"/>
      <c r="T472" s="58"/>
      <c r="U472" s="58"/>
      <c r="V472" s="58"/>
      <c r="W472" s="58"/>
      <c r="X472" s="58"/>
      <c r="Y472" s="58"/>
    </row>
    <row r="473" spans="17:25" ht="12.95" customHeight="1" x14ac:dyDescent="0.2">
      <c r="Q473" s="58"/>
      <c r="R473" s="58"/>
      <c r="S473" s="58"/>
      <c r="T473" s="58"/>
      <c r="U473" s="58"/>
      <c r="V473" s="58"/>
      <c r="W473" s="58"/>
      <c r="X473" s="58"/>
      <c r="Y473" s="58"/>
    </row>
    <row r="474" spans="17:25" ht="12.95" customHeight="1" x14ac:dyDescent="0.2">
      <c r="Q474" s="58"/>
      <c r="R474" s="58"/>
      <c r="S474" s="58"/>
      <c r="T474" s="58"/>
      <c r="U474" s="58"/>
      <c r="V474" s="58"/>
      <c r="W474" s="58"/>
      <c r="X474" s="58"/>
      <c r="Y474" s="58"/>
    </row>
    <row r="475" spans="17:25" ht="12.95" customHeight="1" x14ac:dyDescent="0.2">
      <c r="Q475" s="58"/>
      <c r="R475" s="58"/>
      <c r="S475" s="58"/>
      <c r="T475" s="58"/>
      <c r="U475" s="58"/>
      <c r="V475" s="58"/>
      <c r="W475" s="58"/>
      <c r="X475" s="58"/>
      <c r="Y475" s="58"/>
    </row>
    <row r="476" spans="17:25" ht="12.95" customHeight="1" x14ac:dyDescent="0.2">
      <c r="Q476" s="58"/>
      <c r="R476" s="58"/>
      <c r="S476" s="58"/>
      <c r="T476" s="58"/>
      <c r="U476" s="58"/>
      <c r="V476" s="58"/>
      <c r="W476" s="58"/>
      <c r="X476" s="58"/>
      <c r="Y476" s="58"/>
    </row>
    <row r="477" spans="17:25" ht="12.95" customHeight="1" x14ac:dyDescent="0.2">
      <c r="Q477" s="58"/>
      <c r="R477" s="58"/>
      <c r="S477" s="58"/>
      <c r="T477" s="58"/>
      <c r="U477" s="58"/>
      <c r="V477" s="58"/>
      <c r="W477" s="58"/>
      <c r="X477" s="58"/>
      <c r="Y477" s="58"/>
    </row>
    <row r="478" spans="17:25" ht="12.95" customHeight="1" x14ac:dyDescent="0.2">
      <c r="Q478" s="58"/>
      <c r="R478" s="58"/>
      <c r="S478" s="58"/>
      <c r="T478" s="58"/>
      <c r="U478" s="58"/>
      <c r="V478" s="58"/>
      <c r="W478" s="58"/>
      <c r="X478" s="58"/>
      <c r="Y478" s="58"/>
    </row>
    <row r="479" spans="17:25" ht="12.95" customHeight="1" x14ac:dyDescent="0.2">
      <c r="Q479" s="58"/>
      <c r="R479" s="58"/>
      <c r="S479" s="58"/>
      <c r="T479" s="58"/>
      <c r="U479" s="58"/>
      <c r="V479" s="58"/>
      <c r="W479" s="58"/>
      <c r="X479" s="58"/>
      <c r="Y479" s="58"/>
    </row>
    <row r="480" spans="17:25" ht="12.95" customHeight="1" x14ac:dyDescent="0.2">
      <c r="Q480" s="58"/>
      <c r="R480" s="58"/>
      <c r="S480" s="58"/>
      <c r="T480" s="58"/>
      <c r="U480" s="58"/>
      <c r="V480" s="58"/>
      <c r="W480" s="58"/>
      <c r="X480" s="58"/>
      <c r="Y480" s="58"/>
    </row>
    <row r="481" spans="17:25" ht="12.95" customHeight="1" x14ac:dyDescent="0.2">
      <c r="Q481" s="58"/>
      <c r="R481" s="58"/>
      <c r="S481" s="58"/>
      <c r="T481" s="58"/>
      <c r="U481" s="58"/>
      <c r="V481" s="58"/>
      <c r="W481" s="58"/>
      <c r="X481" s="58"/>
      <c r="Y481" s="58"/>
    </row>
    <row r="482" spans="17:25" ht="12.95" customHeight="1" x14ac:dyDescent="0.2">
      <c r="Q482" s="58"/>
      <c r="R482" s="58"/>
      <c r="S482" s="58"/>
      <c r="T482" s="58"/>
      <c r="U482" s="58"/>
      <c r="V482" s="58"/>
      <c r="W482" s="58"/>
      <c r="X482" s="58"/>
      <c r="Y482" s="58"/>
    </row>
    <row r="483" spans="17:25" ht="12.95" customHeight="1" x14ac:dyDescent="0.2">
      <c r="Q483" s="58"/>
      <c r="R483" s="58"/>
      <c r="S483" s="58"/>
      <c r="T483" s="58"/>
      <c r="U483" s="58"/>
      <c r="V483" s="58"/>
      <c r="W483" s="58"/>
      <c r="X483" s="58"/>
      <c r="Y483" s="58"/>
    </row>
    <row r="484" spans="17:25" ht="12.95" customHeight="1" x14ac:dyDescent="0.2">
      <c r="Q484" s="58"/>
      <c r="R484" s="58"/>
      <c r="S484" s="58"/>
      <c r="T484" s="58"/>
      <c r="U484" s="58"/>
      <c r="V484" s="58"/>
      <c r="W484" s="58"/>
      <c r="X484" s="58"/>
      <c r="Y484" s="58"/>
    </row>
    <row r="485" spans="17:25" ht="12.95" customHeight="1" x14ac:dyDescent="0.2">
      <c r="Q485" s="58"/>
      <c r="R485" s="58"/>
      <c r="S485" s="58"/>
      <c r="T485" s="58"/>
      <c r="U485" s="58"/>
      <c r="V485" s="58"/>
      <c r="W485" s="58"/>
      <c r="X485" s="58"/>
      <c r="Y485" s="58"/>
    </row>
    <row r="486" spans="17:25" ht="12.95" customHeight="1" x14ac:dyDescent="0.2">
      <c r="Q486" s="58"/>
      <c r="R486" s="58"/>
      <c r="S486" s="58"/>
      <c r="T486" s="58"/>
      <c r="U486" s="58"/>
      <c r="V486" s="58"/>
      <c r="W486" s="58"/>
      <c r="X486" s="58"/>
      <c r="Y486" s="58"/>
    </row>
    <row r="487" spans="17:25" ht="12.95" customHeight="1" x14ac:dyDescent="0.2">
      <c r="Q487" s="58"/>
      <c r="R487" s="58"/>
      <c r="S487" s="58"/>
      <c r="T487" s="58"/>
      <c r="U487" s="58"/>
      <c r="V487" s="58"/>
      <c r="W487" s="58"/>
      <c r="X487" s="58"/>
      <c r="Y487" s="58"/>
    </row>
    <row r="488" spans="17:25" ht="12.95" customHeight="1" x14ac:dyDescent="0.2">
      <c r="Q488" s="58"/>
      <c r="R488" s="58"/>
      <c r="S488" s="58"/>
      <c r="T488" s="58"/>
      <c r="U488" s="58"/>
      <c r="V488" s="58"/>
      <c r="W488" s="58"/>
      <c r="X488" s="58"/>
      <c r="Y488" s="58"/>
    </row>
    <row r="489" spans="17:25" ht="12.95" customHeight="1" x14ac:dyDescent="0.2">
      <c r="Q489" s="58"/>
      <c r="R489" s="58"/>
      <c r="S489" s="58"/>
      <c r="T489" s="58"/>
      <c r="U489" s="58"/>
      <c r="V489" s="58"/>
      <c r="W489" s="58"/>
      <c r="X489" s="58"/>
      <c r="Y489" s="58"/>
    </row>
    <row r="490" spans="17:25" ht="12.95" customHeight="1" x14ac:dyDescent="0.2">
      <c r="Q490" s="58"/>
      <c r="R490" s="58"/>
      <c r="S490" s="58"/>
      <c r="T490" s="58"/>
      <c r="U490" s="58"/>
      <c r="V490" s="58"/>
      <c r="W490" s="58"/>
      <c r="X490" s="58"/>
      <c r="Y490" s="58"/>
    </row>
    <row r="491" spans="17:25" ht="12.95" customHeight="1" x14ac:dyDescent="0.2">
      <c r="Q491" s="58"/>
      <c r="R491" s="58"/>
      <c r="S491" s="58"/>
      <c r="T491" s="58"/>
      <c r="U491" s="58"/>
      <c r="V491" s="58"/>
      <c r="W491" s="58"/>
      <c r="X491" s="58"/>
      <c r="Y491" s="58"/>
    </row>
    <row r="492" spans="17:25" ht="12.95" customHeight="1" x14ac:dyDescent="0.2">
      <c r="Q492" s="58"/>
      <c r="R492" s="58"/>
      <c r="S492" s="58"/>
      <c r="T492" s="58"/>
      <c r="U492" s="58"/>
      <c r="V492" s="58"/>
      <c r="W492" s="58"/>
      <c r="X492" s="58"/>
      <c r="Y492" s="58"/>
    </row>
    <row r="493" spans="17:25" ht="12.95" customHeight="1" x14ac:dyDescent="0.2">
      <c r="Q493" s="58"/>
      <c r="R493" s="58"/>
      <c r="S493" s="58"/>
      <c r="T493" s="58"/>
      <c r="U493" s="58"/>
      <c r="V493" s="58"/>
      <c r="W493" s="58"/>
      <c r="X493" s="58"/>
      <c r="Y493" s="58"/>
    </row>
    <row r="494" spans="17:25" ht="12.95" customHeight="1" x14ac:dyDescent="0.2">
      <c r="Q494" s="58"/>
      <c r="R494" s="58"/>
      <c r="S494" s="58"/>
      <c r="T494" s="58"/>
      <c r="U494" s="58"/>
      <c r="V494" s="58"/>
      <c r="W494" s="58"/>
      <c r="X494" s="58"/>
      <c r="Y494" s="58"/>
    </row>
  </sheetData>
  <mergeCells count="17">
    <mergeCell ref="O7:P7"/>
    <mergeCell ref="D7:D8"/>
    <mergeCell ref="E7:F7"/>
    <mergeCell ref="G7:H7"/>
    <mergeCell ref="I7:J7"/>
    <mergeCell ref="K7:L7"/>
    <mergeCell ref="M7:N7"/>
    <mergeCell ref="A2:P2"/>
    <mergeCell ref="A3:P3"/>
    <mergeCell ref="A4:P4"/>
    <mergeCell ref="A6:A8"/>
    <mergeCell ref="B6:B8"/>
    <mergeCell ref="C6:D6"/>
    <mergeCell ref="E6:H6"/>
    <mergeCell ref="I6:L6"/>
    <mergeCell ref="M6:P6"/>
    <mergeCell ref="C7:C8"/>
  </mergeCells>
  <pageMargins left="0.7" right="0.7" top="0.75" bottom="0.75" header="0.3" footer="0.3"/>
  <pageSetup paperSize="9" scale="90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opLeftCell="B4" workbookViewId="0"/>
  </sheetViews>
  <sheetFormatPr defaultRowHeight="12.75" x14ac:dyDescent="0.2"/>
  <cols>
    <col min="1" max="1" width="2" hidden="1" customWidth="1"/>
    <col min="2" max="2" width="3.42578125" customWidth="1"/>
    <col min="3" max="3" width="21.140625" customWidth="1"/>
    <col min="4" max="17" width="9.28515625" customWidth="1"/>
    <col min="18" max="18" width="7" customWidth="1"/>
    <col min="19" max="20" width="3.5703125" hidden="1" customWidth="1"/>
    <col min="21" max="24" width="3.5703125" customWidth="1"/>
  </cols>
  <sheetData>
    <row r="1" spans="1:26" ht="14.45" customHeight="1" x14ac:dyDescent="0.2">
      <c r="B1" s="140"/>
      <c r="C1" s="140"/>
      <c r="P1" s="11" t="s">
        <v>352</v>
      </c>
    </row>
    <row r="2" spans="1:26" ht="18.2" customHeight="1" x14ac:dyDescent="0.25">
      <c r="A2" s="269" t="s">
        <v>345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58"/>
      <c r="S2" s="58"/>
      <c r="T2" s="58"/>
    </row>
    <row r="3" spans="1:26" ht="9" customHeight="1" x14ac:dyDescent="0.2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58"/>
      <c r="S3" s="58"/>
      <c r="T3" s="58"/>
    </row>
    <row r="4" spans="1:26" ht="14.45" customHeight="1" x14ac:dyDescent="0.2">
      <c r="A4" s="320" t="s">
        <v>346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58"/>
      <c r="S4" s="58"/>
      <c r="T4" s="58"/>
    </row>
    <row r="5" spans="1:26" ht="46.15" customHeight="1" x14ac:dyDescent="0.2">
      <c r="A5" s="113"/>
      <c r="B5" s="291" t="s">
        <v>1</v>
      </c>
      <c r="C5" s="370" t="s">
        <v>70</v>
      </c>
      <c r="D5" s="291" t="s">
        <v>348</v>
      </c>
      <c r="E5" s="291"/>
      <c r="F5" s="291" t="s">
        <v>349</v>
      </c>
      <c r="G5" s="291"/>
      <c r="H5" s="291"/>
      <c r="I5" s="291"/>
      <c r="J5" s="291" t="s">
        <v>350</v>
      </c>
      <c r="K5" s="291"/>
      <c r="L5" s="291"/>
      <c r="M5" s="291"/>
      <c r="N5" s="291" t="s">
        <v>351</v>
      </c>
      <c r="O5" s="291"/>
      <c r="P5" s="291"/>
      <c r="Q5" s="291"/>
      <c r="R5" s="57"/>
      <c r="S5" s="58"/>
      <c r="T5" s="58"/>
    </row>
    <row r="6" spans="1:26" ht="16.7" customHeight="1" x14ac:dyDescent="0.2">
      <c r="A6" s="113"/>
      <c r="B6" s="291"/>
      <c r="C6" s="370"/>
      <c r="D6" s="258">
        <v>2017</v>
      </c>
      <c r="E6" s="258">
        <v>2018</v>
      </c>
      <c r="F6" s="258">
        <v>2017</v>
      </c>
      <c r="G6" s="258"/>
      <c r="H6" s="258">
        <v>2018</v>
      </c>
      <c r="I6" s="258"/>
      <c r="J6" s="258">
        <v>2017</v>
      </c>
      <c r="K6" s="258"/>
      <c r="L6" s="258">
        <v>2018</v>
      </c>
      <c r="M6" s="258"/>
      <c r="N6" s="258">
        <v>2017</v>
      </c>
      <c r="O6" s="258"/>
      <c r="P6" s="258">
        <v>2018</v>
      </c>
      <c r="Q6" s="258"/>
      <c r="R6" s="57"/>
      <c r="S6" s="58"/>
      <c r="T6" s="58"/>
    </row>
    <row r="7" spans="1:26" ht="24.2" customHeight="1" x14ac:dyDescent="0.2">
      <c r="A7" s="146"/>
      <c r="B7" s="291"/>
      <c r="C7" s="370"/>
      <c r="D7" s="258"/>
      <c r="E7" s="258"/>
      <c r="F7" s="8" t="s">
        <v>321</v>
      </c>
      <c r="G7" s="117" t="s">
        <v>322</v>
      </c>
      <c r="H7" s="8" t="s">
        <v>321</v>
      </c>
      <c r="I7" s="117" t="s">
        <v>322</v>
      </c>
      <c r="J7" s="117" t="s">
        <v>321</v>
      </c>
      <c r="K7" s="117" t="s">
        <v>322</v>
      </c>
      <c r="L7" s="117" t="s">
        <v>321</v>
      </c>
      <c r="M7" s="117" t="s">
        <v>322</v>
      </c>
      <c r="N7" s="8" t="s">
        <v>321</v>
      </c>
      <c r="O7" s="117" t="s">
        <v>322</v>
      </c>
      <c r="P7" s="8" t="s">
        <v>321</v>
      </c>
      <c r="Q7" s="117" t="s">
        <v>322</v>
      </c>
      <c r="R7" s="57"/>
      <c r="S7" s="58"/>
      <c r="T7" s="58"/>
    </row>
    <row r="8" spans="1:26" ht="12.2" customHeight="1" x14ac:dyDescent="0.2">
      <c r="A8" s="147"/>
      <c r="B8" s="134" t="s">
        <v>2</v>
      </c>
      <c r="C8" s="134" t="s">
        <v>4</v>
      </c>
      <c r="D8" s="134">
        <v>1</v>
      </c>
      <c r="E8" s="134">
        <v>2</v>
      </c>
      <c r="F8" s="134">
        <v>3</v>
      </c>
      <c r="G8" s="134">
        <v>4</v>
      </c>
      <c r="H8" s="134">
        <v>5</v>
      </c>
      <c r="I8" s="134">
        <v>6</v>
      </c>
      <c r="J8" s="134">
        <v>7</v>
      </c>
      <c r="K8" s="134">
        <v>8</v>
      </c>
      <c r="L8" s="134">
        <v>9</v>
      </c>
      <c r="M8" s="134">
        <v>10</v>
      </c>
      <c r="N8" s="134">
        <v>11</v>
      </c>
      <c r="O8" s="134">
        <v>12</v>
      </c>
      <c r="P8" s="134">
        <v>13</v>
      </c>
      <c r="Q8" s="134">
        <v>14</v>
      </c>
      <c r="R8" s="57"/>
      <c r="S8" s="58"/>
      <c r="T8" s="58"/>
    </row>
    <row r="9" spans="1:26" ht="14.45" customHeight="1" x14ac:dyDescent="0.2">
      <c r="A9" s="147"/>
      <c r="B9" s="4">
        <v>1</v>
      </c>
      <c r="C9" s="132" t="s">
        <v>328</v>
      </c>
      <c r="D9" s="21"/>
      <c r="E9" s="21"/>
      <c r="F9" s="21"/>
      <c r="G9" s="73"/>
      <c r="H9" s="21"/>
      <c r="I9" s="73"/>
      <c r="J9" s="21"/>
      <c r="K9" s="73"/>
      <c r="L9" s="21"/>
      <c r="M9" s="73"/>
      <c r="N9" s="100"/>
      <c r="O9" s="73"/>
      <c r="P9" s="100"/>
      <c r="Q9" s="73"/>
      <c r="R9" s="57">
        <f t="shared" ref="R9:R34" si="0">IF(D9=0,0,SUM(F9*100/D9))</f>
        <v>0</v>
      </c>
      <c r="S9" s="58">
        <f t="shared" ref="S9:S36" si="1">IF(E9=0,0,SUM(H9*100/E9))</f>
        <v>0</v>
      </c>
      <c r="T9" s="58">
        <f t="shared" ref="T9:T36" si="2">IF(D9=0,0,SUM(J9*100/D9))</f>
        <v>0</v>
      </c>
      <c r="U9" s="58">
        <f t="shared" ref="U9:U36" si="3">IF(E9=0,0,SUM(L9*100/E9))</f>
        <v>0</v>
      </c>
      <c r="V9" s="58">
        <f t="shared" ref="V9:V36" si="4">IF(D9=0,0,SUM(N9*100/D9))</f>
        <v>0</v>
      </c>
      <c r="W9" s="58">
        <f t="shared" ref="W9:W36" si="5">IF(E9=0,0,SUM(P9*100/E9))</f>
        <v>0</v>
      </c>
      <c r="X9" s="32"/>
      <c r="Y9" s="32"/>
      <c r="Z9" s="32"/>
    </row>
    <row r="10" spans="1:26" ht="14.45" customHeight="1" x14ac:dyDescent="0.2">
      <c r="A10" s="147"/>
      <c r="B10" s="4">
        <v>2</v>
      </c>
      <c r="C10" s="132" t="s">
        <v>294</v>
      </c>
      <c r="D10" s="21">
        <v>2234</v>
      </c>
      <c r="E10" s="21">
        <v>1014</v>
      </c>
      <c r="F10" s="21">
        <v>541</v>
      </c>
      <c r="G10" s="73">
        <f t="shared" ref="G10:G34" si="6">IF(D10=0,0,F10/D10*100)</f>
        <v>24.216651745747537</v>
      </c>
      <c r="H10" s="21">
        <v>129</v>
      </c>
      <c r="I10" s="73">
        <f t="shared" ref="I10:I34" si="7">IF(E10=0,"0",H10/E10*100)</f>
        <v>12.721893491124261</v>
      </c>
      <c r="J10" s="21">
        <v>19</v>
      </c>
      <c r="K10" s="73">
        <f t="shared" ref="K10:K34" si="8">IF(D10=0,0,J10/D10*100)</f>
        <v>0.85049239033124435</v>
      </c>
      <c r="L10" s="21">
        <v>13</v>
      </c>
      <c r="M10" s="73">
        <f t="shared" ref="M10:M34" si="9">IF(E10=0,"0",L10/E10*100)</f>
        <v>1.2820512820512819</v>
      </c>
      <c r="N10" s="100">
        <f t="shared" ref="N10:N34" si="10">F10+J10</f>
        <v>560</v>
      </c>
      <c r="O10" s="73">
        <f t="shared" ref="O10:O34" si="11">IF(D10=0,0,N10/D10*100)</f>
        <v>25.067144136078785</v>
      </c>
      <c r="P10" s="100">
        <f t="shared" ref="P10:P34" si="12">H10+L10</f>
        <v>142</v>
      </c>
      <c r="Q10" s="73">
        <f t="shared" ref="Q10:Q36" si="13">IF(E10=0,"0",P10/E10*100)</f>
        <v>14.003944773175542</v>
      </c>
      <c r="R10" s="57">
        <f t="shared" si="0"/>
        <v>24.216651745747537</v>
      </c>
      <c r="S10" s="58">
        <f t="shared" si="1"/>
        <v>12.721893491124261</v>
      </c>
      <c r="T10" s="58">
        <f t="shared" si="2"/>
        <v>0.85049239033124435</v>
      </c>
      <c r="U10" s="58">
        <f t="shared" si="3"/>
        <v>1.2820512820512822</v>
      </c>
      <c r="V10" s="58">
        <f t="shared" si="4"/>
        <v>25.067144136078781</v>
      </c>
      <c r="W10" s="58">
        <f t="shared" si="5"/>
        <v>14.003944773175542</v>
      </c>
      <c r="X10" s="32"/>
      <c r="Y10" s="32"/>
      <c r="Z10" s="32"/>
    </row>
    <row r="11" spans="1:26" ht="14.45" customHeight="1" x14ac:dyDescent="0.2">
      <c r="A11" s="147"/>
      <c r="B11" s="4">
        <v>3</v>
      </c>
      <c r="C11" s="132" t="s">
        <v>295</v>
      </c>
      <c r="D11" s="21">
        <v>5116</v>
      </c>
      <c r="E11" s="21">
        <v>1116</v>
      </c>
      <c r="F11" s="21">
        <v>544</v>
      </c>
      <c r="G11" s="73">
        <f t="shared" si="6"/>
        <v>10.633307271305707</v>
      </c>
      <c r="H11" s="21">
        <v>207</v>
      </c>
      <c r="I11" s="73">
        <f t="shared" si="7"/>
        <v>18.548387096774192</v>
      </c>
      <c r="J11" s="21">
        <v>32</v>
      </c>
      <c r="K11" s="73">
        <f t="shared" si="8"/>
        <v>0.62548866301798278</v>
      </c>
      <c r="L11" s="21">
        <v>11</v>
      </c>
      <c r="M11" s="73">
        <f t="shared" si="9"/>
        <v>0.98566308243727596</v>
      </c>
      <c r="N11" s="100">
        <f t="shared" si="10"/>
        <v>576</v>
      </c>
      <c r="O11" s="73">
        <f t="shared" si="11"/>
        <v>11.25879593432369</v>
      </c>
      <c r="P11" s="100">
        <f t="shared" si="12"/>
        <v>218</v>
      </c>
      <c r="Q11" s="73">
        <f t="shared" si="13"/>
        <v>19.534050179211469</v>
      </c>
      <c r="R11" s="57">
        <f t="shared" si="0"/>
        <v>10.633307271305707</v>
      </c>
      <c r="S11" s="58">
        <f t="shared" si="1"/>
        <v>18.548387096774192</v>
      </c>
      <c r="T11" s="58">
        <f t="shared" si="2"/>
        <v>0.62548866301798278</v>
      </c>
      <c r="U11" s="58">
        <f t="shared" si="3"/>
        <v>0.98566308243727596</v>
      </c>
      <c r="V11" s="58">
        <f t="shared" si="4"/>
        <v>11.25879593432369</v>
      </c>
      <c r="W11" s="58">
        <f t="shared" si="5"/>
        <v>19.534050179211469</v>
      </c>
      <c r="X11" s="32"/>
      <c r="Y11" s="32"/>
      <c r="Z11" s="32"/>
    </row>
    <row r="12" spans="1:26" ht="14.45" customHeight="1" x14ac:dyDescent="0.2">
      <c r="A12" s="147"/>
      <c r="B12" s="4">
        <v>4</v>
      </c>
      <c r="C12" s="132" t="s">
        <v>296</v>
      </c>
      <c r="D12" s="21">
        <v>4361</v>
      </c>
      <c r="E12" s="21">
        <v>2439</v>
      </c>
      <c r="F12" s="21">
        <v>820</v>
      </c>
      <c r="G12" s="73">
        <f t="shared" si="6"/>
        <v>18.803026828709012</v>
      </c>
      <c r="H12" s="21">
        <v>391</v>
      </c>
      <c r="I12" s="73">
        <f t="shared" si="7"/>
        <v>16.031160311603116</v>
      </c>
      <c r="J12" s="21">
        <v>50</v>
      </c>
      <c r="K12" s="73">
        <f t="shared" si="8"/>
        <v>1.1465260261407932</v>
      </c>
      <c r="L12" s="21">
        <v>39</v>
      </c>
      <c r="M12" s="73">
        <f t="shared" si="9"/>
        <v>1.5990159901599015</v>
      </c>
      <c r="N12" s="100">
        <f t="shared" si="10"/>
        <v>870</v>
      </c>
      <c r="O12" s="73">
        <f t="shared" si="11"/>
        <v>19.949552854849806</v>
      </c>
      <c r="P12" s="100">
        <f t="shared" si="12"/>
        <v>430</v>
      </c>
      <c r="Q12" s="73">
        <f t="shared" si="13"/>
        <v>17.630176301763019</v>
      </c>
      <c r="R12" s="57">
        <f t="shared" si="0"/>
        <v>18.803026828709012</v>
      </c>
      <c r="S12" s="58">
        <f t="shared" si="1"/>
        <v>16.031160311603116</v>
      </c>
      <c r="T12" s="58">
        <f t="shared" si="2"/>
        <v>1.1465260261407935</v>
      </c>
      <c r="U12" s="58">
        <f t="shared" si="3"/>
        <v>1.5990159901599017</v>
      </c>
      <c r="V12" s="58">
        <f t="shared" si="4"/>
        <v>19.949552854849806</v>
      </c>
      <c r="W12" s="58">
        <f t="shared" si="5"/>
        <v>17.630176301763019</v>
      </c>
      <c r="X12" s="32"/>
      <c r="Y12" s="32"/>
      <c r="Z12" s="32"/>
    </row>
    <row r="13" spans="1:26" ht="14.45" customHeight="1" x14ac:dyDescent="0.2">
      <c r="A13" s="147"/>
      <c r="B13" s="4">
        <v>5</v>
      </c>
      <c r="C13" s="132" t="s">
        <v>297</v>
      </c>
      <c r="D13" s="21">
        <v>5234</v>
      </c>
      <c r="E13" s="21">
        <v>2407</v>
      </c>
      <c r="F13" s="21">
        <v>503</v>
      </c>
      <c r="G13" s="73">
        <f t="shared" si="6"/>
        <v>9.6102407336645026</v>
      </c>
      <c r="H13" s="21">
        <v>145</v>
      </c>
      <c r="I13" s="73">
        <f t="shared" si="7"/>
        <v>6.024096385542169</v>
      </c>
      <c r="J13" s="21">
        <v>189</v>
      </c>
      <c r="K13" s="73">
        <f t="shared" si="8"/>
        <v>3.6110049675200608</v>
      </c>
      <c r="L13" s="21">
        <v>63</v>
      </c>
      <c r="M13" s="73">
        <f t="shared" si="9"/>
        <v>2.6173660157872871</v>
      </c>
      <c r="N13" s="100">
        <f t="shared" si="10"/>
        <v>692</v>
      </c>
      <c r="O13" s="73">
        <f t="shared" si="11"/>
        <v>13.221245701184561</v>
      </c>
      <c r="P13" s="100">
        <f t="shared" si="12"/>
        <v>208</v>
      </c>
      <c r="Q13" s="73">
        <f t="shared" si="13"/>
        <v>8.6414624013294556</v>
      </c>
      <c r="R13" s="57">
        <f t="shared" si="0"/>
        <v>9.6102407336645008</v>
      </c>
      <c r="S13" s="58">
        <f t="shared" si="1"/>
        <v>6.024096385542169</v>
      </c>
      <c r="T13" s="58">
        <f t="shared" si="2"/>
        <v>3.6110049675200613</v>
      </c>
      <c r="U13" s="58">
        <f t="shared" si="3"/>
        <v>2.6173660157872871</v>
      </c>
      <c r="V13" s="58">
        <f t="shared" si="4"/>
        <v>13.221245701184563</v>
      </c>
      <c r="W13" s="58">
        <f t="shared" si="5"/>
        <v>8.6414624013294556</v>
      </c>
      <c r="X13" s="32"/>
      <c r="Y13" s="32"/>
      <c r="Z13" s="32"/>
    </row>
    <row r="14" spans="1:26" ht="14.45" customHeight="1" x14ac:dyDescent="0.2">
      <c r="A14" s="147"/>
      <c r="B14" s="4">
        <v>6</v>
      </c>
      <c r="C14" s="132" t="s">
        <v>298</v>
      </c>
      <c r="D14" s="21">
        <v>3414</v>
      </c>
      <c r="E14" s="21">
        <v>1190</v>
      </c>
      <c r="F14" s="21">
        <v>392</v>
      </c>
      <c r="G14" s="73">
        <f t="shared" si="6"/>
        <v>11.482132396016404</v>
      </c>
      <c r="H14" s="21">
        <v>190</v>
      </c>
      <c r="I14" s="73">
        <f t="shared" si="7"/>
        <v>15.966386554621847</v>
      </c>
      <c r="J14" s="21">
        <v>84</v>
      </c>
      <c r="K14" s="73">
        <f t="shared" si="8"/>
        <v>2.4604569420035149</v>
      </c>
      <c r="L14" s="21">
        <v>34</v>
      </c>
      <c r="M14" s="73">
        <f t="shared" si="9"/>
        <v>2.8571428571428572</v>
      </c>
      <c r="N14" s="100">
        <f t="shared" si="10"/>
        <v>476</v>
      </c>
      <c r="O14" s="73">
        <f t="shared" si="11"/>
        <v>13.942589338019918</v>
      </c>
      <c r="P14" s="100">
        <f t="shared" si="12"/>
        <v>224</v>
      </c>
      <c r="Q14" s="73">
        <f t="shared" si="13"/>
        <v>18.823529411764707</v>
      </c>
      <c r="R14" s="57">
        <f t="shared" si="0"/>
        <v>11.482132396016404</v>
      </c>
      <c r="S14" s="58">
        <f t="shared" si="1"/>
        <v>15.966386554621849</v>
      </c>
      <c r="T14" s="58">
        <f t="shared" si="2"/>
        <v>2.4604569420035149</v>
      </c>
      <c r="U14" s="58">
        <f t="shared" si="3"/>
        <v>2.8571428571428572</v>
      </c>
      <c r="V14" s="58">
        <f t="shared" si="4"/>
        <v>13.942589338019918</v>
      </c>
      <c r="W14" s="58">
        <f t="shared" si="5"/>
        <v>18.823529411764707</v>
      </c>
    </row>
    <row r="15" spans="1:26" ht="14.45" customHeight="1" x14ac:dyDescent="0.2">
      <c r="A15" s="147"/>
      <c r="B15" s="4">
        <v>7</v>
      </c>
      <c r="C15" s="132" t="s">
        <v>299</v>
      </c>
      <c r="D15" s="21">
        <v>1240</v>
      </c>
      <c r="E15" s="21">
        <v>1026</v>
      </c>
      <c r="F15" s="21">
        <v>286</v>
      </c>
      <c r="G15" s="73">
        <f t="shared" si="6"/>
        <v>23.06451612903226</v>
      </c>
      <c r="H15" s="21">
        <v>100</v>
      </c>
      <c r="I15" s="73">
        <f t="shared" si="7"/>
        <v>9.7465886939571149</v>
      </c>
      <c r="J15" s="21">
        <v>8</v>
      </c>
      <c r="K15" s="73">
        <f t="shared" si="8"/>
        <v>0.64516129032258063</v>
      </c>
      <c r="L15" s="21">
        <v>8</v>
      </c>
      <c r="M15" s="73">
        <f t="shared" si="9"/>
        <v>0.77972709551656916</v>
      </c>
      <c r="N15" s="100">
        <f t="shared" si="10"/>
        <v>294</v>
      </c>
      <c r="O15" s="73">
        <f t="shared" si="11"/>
        <v>23.70967741935484</v>
      </c>
      <c r="P15" s="100">
        <f t="shared" si="12"/>
        <v>108</v>
      </c>
      <c r="Q15" s="73">
        <f t="shared" si="13"/>
        <v>10.526315789473683</v>
      </c>
      <c r="R15" s="57">
        <f t="shared" si="0"/>
        <v>23.06451612903226</v>
      </c>
      <c r="S15" s="58">
        <f t="shared" si="1"/>
        <v>9.7465886939571149</v>
      </c>
      <c r="T15" s="58">
        <f t="shared" si="2"/>
        <v>0.64516129032258063</v>
      </c>
      <c r="U15" s="58">
        <f t="shared" si="3"/>
        <v>0.77972709551656916</v>
      </c>
      <c r="V15" s="58">
        <f t="shared" si="4"/>
        <v>23.70967741935484</v>
      </c>
      <c r="W15" s="58">
        <f t="shared" si="5"/>
        <v>10.526315789473685</v>
      </c>
      <c r="X15" s="32"/>
      <c r="Y15" s="32"/>
      <c r="Z15" s="32"/>
    </row>
    <row r="16" spans="1:26" ht="14.45" customHeight="1" x14ac:dyDescent="0.2">
      <c r="A16" s="147"/>
      <c r="B16" s="4">
        <v>8</v>
      </c>
      <c r="C16" s="132" t="s">
        <v>300</v>
      </c>
      <c r="D16" s="21">
        <v>2844</v>
      </c>
      <c r="E16" s="21">
        <v>1255</v>
      </c>
      <c r="F16" s="21">
        <v>573</v>
      </c>
      <c r="G16" s="73">
        <f t="shared" si="6"/>
        <v>20.147679324894515</v>
      </c>
      <c r="H16" s="21">
        <v>187</v>
      </c>
      <c r="I16" s="73">
        <f t="shared" si="7"/>
        <v>14.900398406374501</v>
      </c>
      <c r="J16" s="21">
        <v>70</v>
      </c>
      <c r="K16" s="73">
        <f t="shared" si="8"/>
        <v>2.4613220815752461</v>
      </c>
      <c r="L16" s="21">
        <v>12</v>
      </c>
      <c r="M16" s="73">
        <f t="shared" si="9"/>
        <v>0.9561752988047808</v>
      </c>
      <c r="N16" s="100">
        <f t="shared" si="10"/>
        <v>643</v>
      </c>
      <c r="O16" s="73">
        <f t="shared" si="11"/>
        <v>22.609001406469762</v>
      </c>
      <c r="P16" s="100">
        <f t="shared" si="12"/>
        <v>199</v>
      </c>
      <c r="Q16" s="73">
        <f t="shared" si="13"/>
        <v>15.856573705179283</v>
      </c>
      <c r="R16" s="57">
        <f t="shared" si="0"/>
        <v>20.147679324894515</v>
      </c>
      <c r="S16" s="58">
        <f t="shared" si="1"/>
        <v>14.900398406374501</v>
      </c>
      <c r="T16" s="58">
        <f t="shared" si="2"/>
        <v>2.4613220815752461</v>
      </c>
      <c r="U16" s="58">
        <f t="shared" si="3"/>
        <v>0.95617529880478092</v>
      </c>
      <c r="V16" s="58">
        <f t="shared" si="4"/>
        <v>22.609001406469762</v>
      </c>
      <c r="W16" s="58">
        <f t="shared" si="5"/>
        <v>15.856573705179283</v>
      </c>
      <c r="X16" s="32"/>
      <c r="Y16" s="32"/>
      <c r="Z16" s="32"/>
    </row>
    <row r="17" spans="1:26" ht="14.45" customHeight="1" x14ac:dyDescent="0.2">
      <c r="A17" s="147"/>
      <c r="B17" s="4">
        <v>9</v>
      </c>
      <c r="C17" s="132" t="s">
        <v>301</v>
      </c>
      <c r="D17" s="21">
        <v>2034</v>
      </c>
      <c r="E17" s="21">
        <v>1012</v>
      </c>
      <c r="F17" s="21">
        <v>503</v>
      </c>
      <c r="G17" s="73">
        <f t="shared" si="6"/>
        <v>24.729596853490659</v>
      </c>
      <c r="H17" s="21">
        <v>205</v>
      </c>
      <c r="I17" s="73">
        <f t="shared" si="7"/>
        <v>20.25691699604743</v>
      </c>
      <c r="J17" s="21">
        <v>26</v>
      </c>
      <c r="K17" s="73">
        <f t="shared" si="8"/>
        <v>1.2782694198623401</v>
      </c>
      <c r="L17" s="21">
        <v>18</v>
      </c>
      <c r="M17" s="73">
        <f t="shared" si="9"/>
        <v>1.7786561264822136</v>
      </c>
      <c r="N17" s="100">
        <f t="shared" si="10"/>
        <v>529</v>
      </c>
      <c r="O17" s="73">
        <f t="shared" si="11"/>
        <v>26.007866273352999</v>
      </c>
      <c r="P17" s="100">
        <f t="shared" si="12"/>
        <v>223</v>
      </c>
      <c r="Q17" s="73">
        <f t="shared" si="13"/>
        <v>22.035573122529645</v>
      </c>
      <c r="R17" s="57">
        <f t="shared" si="0"/>
        <v>24.729596853490659</v>
      </c>
      <c r="S17" s="58">
        <f t="shared" si="1"/>
        <v>20.25691699604743</v>
      </c>
      <c r="T17" s="58">
        <f t="shared" si="2"/>
        <v>1.2782694198623401</v>
      </c>
      <c r="U17" s="58">
        <f t="shared" si="3"/>
        <v>1.7786561264822134</v>
      </c>
      <c r="V17" s="58">
        <f t="shared" si="4"/>
        <v>26.007866273352999</v>
      </c>
      <c r="W17" s="58">
        <f t="shared" si="5"/>
        <v>22.035573122529645</v>
      </c>
      <c r="X17" s="32"/>
      <c r="Y17" s="32"/>
      <c r="Z17" s="32"/>
    </row>
    <row r="18" spans="1:26" ht="14.45" customHeight="1" x14ac:dyDescent="0.2">
      <c r="A18" s="147"/>
      <c r="B18" s="4">
        <v>10</v>
      </c>
      <c r="C18" s="132" t="s">
        <v>302</v>
      </c>
      <c r="D18" s="21">
        <v>4031</v>
      </c>
      <c r="E18" s="21">
        <v>1498</v>
      </c>
      <c r="F18" s="21">
        <v>851</v>
      </c>
      <c r="G18" s="73">
        <f t="shared" si="6"/>
        <v>21.111386752666832</v>
      </c>
      <c r="H18" s="21">
        <v>205</v>
      </c>
      <c r="I18" s="73">
        <f t="shared" si="7"/>
        <v>13.684913217623498</v>
      </c>
      <c r="J18" s="21">
        <v>41</v>
      </c>
      <c r="K18" s="73">
        <f t="shared" si="8"/>
        <v>1.0171173406102705</v>
      </c>
      <c r="L18" s="21">
        <v>15</v>
      </c>
      <c r="M18" s="73">
        <f t="shared" si="9"/>
        <v>1.0013351134846462</v>
      </c>
      <c r="N18" s="100">
        <f t="shared" si="10"/>
        <v>892</v>
      </c>
      <c r="O18" s="73">
        <f t="shared" si="11"/>
        <v>22.128504093277101</v>
      </c>
      <c r="P18" s="100">
        <f t="shared" si="12"/>
        <v>220</v>
      </c>
      <c r="Q18" s="73">
        <f t="shared" si="13"/>
        <v>14.686248331108146</v>
      </c>
      <c r="R18" s="57">
        <f t="shared" si="0"/>
        <v>21.111386752666832</v>
      </c>
      <c r="S18" s="58">
        <f t="shared" si="1"/>
        <v>13.684913217623498</v>
      </c>
      <c r="T18" s="58">
        <f t="shared" si="2"/>
        <v>1.0171173406102705</v>
      </c>
      <c r="U18" s="58">
        <f t="shared" si="3"/>
        <v>1.0013351134846462</v>
      </c>
      <c r="V18" s="58">
        <f t="shared" si="4"/>
        <v>22.128504093277101</v>
      </c>
      <c r="W18" s="58">
        <f t="shared" si="5"/>
        <v>14.686248331108144</v>
      </c>
      <c r="X18" s="32"/>
      <c r="Y18" s="32"/>
      <c r="Z18" s="32"/>
    </row>
    <row r="19" spans="1:26" ht="14.45" customHeight="1" x14ac:dyDescent="0.2">
      <c r="A19" s="147"/>
      <c r="B19" s="4">
        <v>11</v>
      </c>
      <c r="C19" s="132" t="s">
        <v>303</v>
      </c>
      <c r="D19" s="21">
        <v>1531</v>
      </c>
      <c r="E19" s="21">
        <v>1326</v>
      </c>
      <c r="F19" s="21">
        <v>251</v>
      </c>
      <c r="G19" s="73">
        <f t="shared" si="6"/>
        <v>16.394513389941213</v>
      </c>
      <c r="H19" s="21">
        <v>107</v>
      </c>
      <c r="I19" s="73">
        <f t="shared" si="7"/>
        <v>8.0693815987933633</v>
      </c>
      <c r="J19" s="21">
        <v>22</v>
      </c>
      <c r="K19" s="73">
        <f t="shared" si="8"/>
        <v>1.4369693011103852</v>
      </c>
      <c r="L19" s="21">
        <v>14</v>
      </c>
      <c r="M19" s="73">
        <f t="shared" si="9"/>
        <v>1.0558069381598794</v>
      </c>
      <c r="N19" s="100">
        <f t="shared" si="10"/>
        <v>273</v>
      </c>
      <c r="O19" s="73">
        <f t="shared" si="11"/>
        <v>17.831482691051601</v>
      </c>
      <c r="P19" s="100">
        <f t="shared" si="12"/>
        <v>121</v>
      </c>
      <c r="Q19" s="73">
        <f t="shared" si="13"/>
        <v>9.1251885369532424</v>
      </c>
      <c r="R19" s="57">
        <f t="shared" si="0"/>
        <v>16.394513389941213</v>
      </c>
      <c r="S19" s="58">
        <f t="shared" si="1"/>
        <v>8.0693815987933633</v>
      </c>
      <c r="T19" s="58">
        <f t="shared" si="2"/>
        <v>1.4369693011103855</v>
      </c>
      <c r="U19" s="58">
        <f t="shared" si="3"/>
        <v>1.0558069381598794</v>
      </c>
      <c r="V19" s="58">
        <f t="shared" si="4"/>
        <v>17.831482691051601</v>
      </c>
      <c r="W19" s="58">
        <f t="shared" si="5"/>
        <v>9.1251885369532424</v>
      </c>
      <c r="X19" s="32"/>
      <c r="Y19" s="32"/>
      <c r="Z19" s="32"/>
    </row>
    <row r="20" spans="1:26" ht="14.45" customHeight="1" x14ac:dyDescent="0.2">
      <c r="A20" s="147"/>
      <c r="B20" s="4">
        <v>12</v>
      </c>
      <c r="C20" s="132" t="s">
        <v>304</v>
      </c>
      <c r="D20" s="21">
        <v>1234</v>
      </c>
      <c r="E20" s="21">
        <v>802</v>
      </c>
      <c r="F20" s="21">
        <v>159</v>
      </c>
      <c r="G20" s="73">
        <f t="shared" si="6"/>
        <v>12.884927066450565</v>
      </c>
      <c r="H20" s="21">
        <v>60</v>
      </c>
      <c r="I20" s="73">
        <f t="shared" si="7"/>
        <v>7.4812967581047385</v>
      </c>
      <c r="J20" s="21">
        <v>38</v>
      </c>
      <c r="K20" s="73">
        <f t="shared" si="8"/>
        <v>3.0794165316045379</v>
      </c>
      <c r="L20" s="21">
        <v>24</v>
      </c>
      <c r="M20" s="73">
        <f t="shared" si="9"/>
        <v>2.9925187032418954</v>
      </c>
      <c r="N20" s="100">
        <f t="shared" si="10"/>
        <v>197</v>
      </c>
      <c r="O20" s="73">
        <f t="shared" si="11"/>
        <v>15.964343598055105</v>
      </c>
      <c r="P20" s="100">
        <f t="shared" si="12"/>
        <v>84</v>
      </c>
      <c r="Q20" s="73">
        <f t="shared" si="13"/>
        <v>10.473815461346634</v>
      </c>
      <c r="R20" s="57">
        <f t="shared" si="0"/>
        <v>12.884927066450567</v>
      </c>
      <c r="S20" s="58">
        <f t="shared" si="1"/>
        <v>7.4812967581047385</v>
      </c>
      <c r="T20" s="58">
        <f t="shared" si="2"/>
        <v>3.0794165316045379</v>
      </c>
      <c r="U20" s="58">
        <f t="shared" si="3"/>
        <v>2.9925187032418954</v>
      </c>
      <c r="V20" s="58">
        <f t="shared" si="4"/>
        <v>15.964343598055105</v>
      </c>
      <c r="W20" s="58">
        <f t="shared" si="5"/>
        <v>10.473815461346634</v>
      </c>
      <c r="X20" s="32"/>
      <c r="Y20" s="32"/>
      <c r="Z20" s="32"/>
    </row>
    <row r="21" spans="1:26" ht="14.45" customHeight="1" x14ac:dyDescent="0.2">
      <c r="A21" s="147"/>
      <c r="B21" s="4">
        <v>13</v>
      </c>
      <c r="C21" s="132" t="s">
        <v>305</v>
      </c>
      <c r="D21" s="21">
        <v>2874</v>
      </c>
      <c r="E21" s="21">
        <v>2022</v>
      </c>
      <c r="F21" s="21">
        <v>549</v>
      </c>
      <c r="G21" s="73">
        <f t="shared" si="6"/>
        <v>19.102296450939455</v>
      </c>
      <c r="H21" s="21">
        <v>294</v>
      </c>
      <c r="I21" s="73">
        <f t="shared" si="7"/>
        <v>14.540059347181009</v>
      </c>
      <c r="J21" s="21">
        <v>26</v>
      </c>
      <c r="K21" s="73">
        <f t="shared" si="8"/>
        <v>0.90466249130132215</v>
      </c>
      <c r="L21" s="21">
        <v>19</v>
      </c>
      <c r="M21" s="73">
        <f t="shared" si="9"/>
        <v>0.93966369930761628</v>
      </c>
      <c r="N21" s="100">
        <f t="shared" si="10"/>
        <v>575</v>
      </c>
      <c r="O21" s="73">
        <f t="shared" si="11"/>
        <v>20.006958942240779</v>
      </c>
      <c r="P21" s="100">
        <f t="shared" si="12"/>
        <v>313</v>
      </c>
      <c r="Q21" s="73">
        <f t="shared" si="13"/>
        <v>15.479723046488624</v>
      </c>
      <c r="R21" s="57">
        <f t="shared" si="0"/>
        <v>19.102296450939455</v>
      </c>
      <c r="S21" s="58">
        <f t="shared" si="1"/>
        <v>14.540059347181009</v>
      </c>
      <c r="T21" s="58">
        <f t="shared" si="2"/>
        <v>0.90466249130132215</v>
      </c>
      <c r="U21" s="58">
        <f t="shared" si="3"/>
        <v>0.93966369930761617</v>
      </c>
      <c r="V21" s="58">
        <f t="shared" si="4"/>
        <v>20.006958942240779</v>
      </c>
      <c r="W21" s="58">
        <f t="shared" si="5"/>
        <v>15.479723046488624</v>
      </c>
      <c r="X21" s="32"/>
      <c r="Y21" s="32"/>
      <c r="Z21" s="32"/>
    </row>
    <row r="22" spans="1:26" ht="14.45" customHeight="1" x14ac:dyDescent="0.2">
      <c r="A22" s="147"/>
      <c r="B22" s="4">
        <v>14</v>
      </c>
      <c r="C22" s="132" t="s">
        <v>306</v>
      </c>
      <c r="D22" s="21">
        <v>1130</v>
      </c>
      <c r="E22" s="21">
        <v>853</v>
      </c>
      <c r="F22" s="21">
        <v>254</v>
      </c>
      <c r="G22" s="73">
        <f t="shared" si="6"/>
        <v>22.477876106194692</v>
      </c>
      <c r="H22" s="21">
        <v>106</v>
      </c>
      <c r="I22" s="73">
        <f t="shared" si="7"/>
        <v>12.426729191090271</v>
      </c>
      <c r="J22" s="21">
        <v>25</v>
      </c>
      <c r="K22" s="73">
        <f t="shared" si="8"/>
        <v>2.2123893805309733</v>
      </c>
      <c r="L22" s="21">
        <v>22</v>
      </c>
      <c r="M22" s="73">
        <f t="shared" si="9"/>
        <v>2.5791324736225087</v>
      </c>
      <c r="N22" s="100">
        <f t="shared" si="10"/>
        <v>279</v>
      </c>
      <c r="O22" s="73">
        <f t="shared" si="11"/>
        <v>24.690265486725664</v>
      </c>
      <c r="P22" s="100">
        <f t="shared" si="12"/>
        <v>128</v>
      </c>
      <c r="Q22" s="73">
        <f t="shared" si="13"/>
        <v>15.005861664712777</v>
      </c>
      <c r="R22" s="57">
        <f t="shared" si="0"/>
        <v>22.477876106194689</v>
      </c>
      <c r="S22" s="58">
        <f t="shared" si="1"/>
        <v>12.426729191090269</v>
      </c>
      <c r="T22" s="58">
        <f t="shared" si="2"/>
        <v>2.2123893805309733</v>
      </c>
      <c r="U22" s="58">
        <f t="shared" si="3"/>
        <v>2.5791324736225087</v>
      </c>
      <c r="V22" s="58">
        <f t="shared" si="4"/>
        <v>24.690265486725664</v>
      </c>
      <c r="W22" s="58">
        <f t="shared" si="5"/>
        <v>15.005861664712778</v>
      </c>
      <c r="X22" s="32"/>
      <c r="Y22" s="32"/>
      <c r="Z22" s="32"/>
    </row>
    <row r="23" spans="1:26" ht="14.45" customHeight="1" x14ac:dyDescent="0.2">
      <c r="A23" s="147"/>
      <c r="B23" s="4">
        <v>15</v>
      </c>
      <c r="C23" s="132" t="s">
        <v>307</v>
      </c>
      <c r="D23" s="21">
        <v>2399</v>
      </c>
      <c r="E23" s="21">
        <v>1676</v>
      </c>
      <c r="F23" s="21">
        <v>689</v>
      </c>
      <c r="G23" s="73">
        <f t="shared" si="6"/>
        <v>28.720300125052105</v>
      </c>
      <c r="H23" s="21">
        <v>306</v>
      </c>
      <c r="I23" s="73">
        <f t="shared" si="7"/>
        <v>18.257756563245824</v>
      </c>
      <c r="J23" s="21">
        <v>55</v>
      </c>
      <c r="K23" s="73">
        <f t="shared" si="8"/>
        <v>2.2926219258024174</v>
      </c>
      <c r="L23" s="21">
        <v>47</v>
      </c>
      <c r="M23" s="73">
        <f t="shared" si="9"/>
        <v>2.8042959427207634</v>
      </c>
      <c r="N23" s="100">
        <f t="shared" si="10"/>
        <v>744</v>
      </c>
      <c r="O23" s="73">
        <f t="shared" si="11"/>
        <v>31.012922050854524</v>
      </c>
      <c r="P23" s="100">
        <f t="shared" si="12"/>
        <v>353</v>
      </c>
      <c r="Q23" s="73">
        <f t="shared" si="13"/>
        <v>21.062052505966587</v>
      </c>
      <c r="R23" s="57">
        <f t="shared" si="0"/>
        <v>28.720300125052105</v>
      </c>
      <c r="S23" s="58">
        <f t="shared" si="1"/>
        <v>18.257756563245824</v>
      </c>
      <c r="T23" s="58">
        <f t="shared" si="2"/>
        <v>2.2926219258024179</v>
      </c>
      <c r="U23" s="58">
        <f t="shared" si="3"/>
        <v>2.8042959427207639</v>
      </c>
      <c r="V23" s="58">
        <f t="shared" si="4"/>
        <v>31.012922050854524</v>
      </c>
      <c r="W23" s="58">
        <f t="shared" si="5"/>
        <v>21.062052505966587</v>
      </c>
      <c r="X23" s="32"/>
      <c r="Y23" s="32"/>
      <c r="Z23" s="32"/>
    </row>
    <row r="24" spans="1:26" ht="14.45" customHeight="1" x14ac:dyDescent="0.2">
      <c r="A24" s="147"/>
      <c r="B24" s="4">
        <v>16</v>
      </c>
      <c r="C24" s="132" t="s">
        <v>308</v>
      </c>
      <c r="D24" s="21">
        <v>2522</v>
      </c>
      <c r="E24" s="21">
        <v>1604</v>
      </c>
      <c r="F24" s="21">
        <v>441</v>
      </c>
      <c r="G24" s="73">
        <f t="shared" si="6"/>
        <v>17.486122125297381</v>
      </c>
      <c r="H24" s="21">
        <v>244</v>
      </c>
      <c r="I24" s="73">
        <f t="shared" si="7"/>
        <v>15.211970074812967</v>
      </c>
      <c r="J24" s="21">
        <v>28</v>
      </c>
      <c r="K24" s="73">
        <f t="shared" si="8"/>
        <v>1.1102299762093577</v>
      </c>
      <c r="L24" s="21">
        <v>24</v>
      </c>
      <c r="M24" s="73">
        <f t="shared" si="9"/>
        <v>1.4962593516209477</v>
      </c>
      <c r="N24" s="100">
        <f t="shared" si="10"/>
        <v>469</v>
      </c>
      <c r="O24" s="73">
        <f t="shared" si="11"/>
        <v>18.596352101506742</v>
      </c>
      <c r="P24" s="100">
        <f t="shared" si="12"/>
        <v>268</v>
      </c>
      <c r="Q24" s="73">
        <f t="shared" si="13"/>
        <v>16.708229426433917</v>
      </c>
      <c r="R24" s="57">
        <f t="shared" si="0"/>
        <v>17.486122125297381</v>
      </c>
      <c r="S24" s="58">
        <f t="shared" si="1"/>
        <v>15.211970074812967</v>
      </c>
      <c r="T24" s="58">
        <f t="shared" si="2"/>
        <v>1.1102299762093577</v>
      </c>
      <c r="U24" s="58">
        <f t="shared" si="3"/>
        <v>1.4962593516209477</v>
      </c>
      <c r="V24" s="58">
        <f t="shared" si="4"/>
        <v>18.596352101506742</v>
      </c>
      <c r="W24" s="58">
        <f t="shared" si="5"/>
        <v>16.708229426433917</v>
      </c>
      <c r="X24" s="32"/>
      <c r="Y24" s="32"/>
      <c r="Z24" s="32"/>
    </row>
    <row r="25" spans="1:26" ht="14.45" customHeight="1" x14ac:dyDescent="0.2">
      <c r="A25" s="147"/>
      <c r="B25" s="4">
        <v>17</v>
      </c>
      <c r="C25" s="132" t="s">
        <v>309</v>
      </c>
      <c r="D25" s="21">
        <v>2240</v>
      </c>
      <c r="E25" s="21">
        <v>1118</v>
      </c>
      <c r="F25" s="21">
        <v>392</v>
      </c>
      <c r="G25" s="73">
        <f t="shared" si="6"/>
        <v>17.5</v>
      </c>
      <c r="H25" s="21">
        <v>151</v>
      </c>
      <c r="I25" s="73">
        <f t="shared" si="7"/>
        <v>13.506261180679784</v>
      </c>
      <c r="J25" s="21">
        <v>23</v>
      </c>
      <c r="K25" s="73">
        <f t="shared" si="8"/>
        <v>1.0267857142857142</v>
      </c>
      <c r="L25" s="21">
        <v>10</v>
      </c>
      <c r="M25" s="73">
        <f t="shared" si="9"/>
        <v>0.89445438282647582</v>
      </c>
      <c r="N25" s="100">
        <f t="shared" si="10"/>
        <v>415</v>
      </c>
      <c r="O25" s="73">
        <f t="shared" si="11"/>
        <v>18.526785714285715</v>
      </c>
      <c r="P25" s="100">
        <f t="shared" si="12"/>
        <v>161</v>
      </c>
      <c r="Q25" s="73">
        <f t="shared" si="13"/>
        <v>14.40071556350626</v>
      </c>
      <c r="R25" s="57">
        <f t="shared" si="0"/>
        <v>17.5</v>
      </c>
      <c r="S25" s="58">
        <f t="shared" si="1"/>
        <v>13.506261180679786</v>
      </c>
      <c r="T25" s="58">
        <f t="shared" si="2"/>
        <v>1.0267857142857142</v>
      </c>
      <c r="U25" s="58">
        <f t="shared" si="3"/>
        <v>0.89445438282647582</v>
      </c>
      <c r="V25" s="58">
        <f t="shared" si="4"/>
        <v>18.526785714285715</v>
      </c>
      <c r="W25" s="58">
        <f t="shared" si="5"/>
        <v>14.400715563506262</v>
      </c>
      <c r="X25" s="32"/>
      <c r="Y25" s="32"/>
      <c r="Z25" s="32"/>
    </row>
    <row r="26" spans="1:26" ht="14.45" customHeight="1" x14ac:dyDescent="0.2">
      <c r="A26" s="147"/>
      <c r="B26" s="4">
        <v>18</v>
      </c>
      <c r="C26" s="132" t="s">
        <v>310</v>
      </c>
      <c r="D26" s="21">
        <v>1751</v>
      </c>
      <c r="E26" s="21">
        <v>1249</v>
      </c>
      <c r="F26" s="21">
        <v>267</v>
      </c>
      <c r="G26" s="73">
        <f t="shared" si="6"/>
        <v>15.248429468874928</v>
      </c>
      <c r="H26" s="21">
        <v>113</v>
      </c>
      <c r="I26" s="73">
        <f t="shared" si="7"/>
        <v>9.0472377902321863</v>
      </c>
      <c r="J26" s="21">
        <v>21</v>
      </c>
      <c r="K26" s="73">
        <f t="shared" si="8"/>
        <v>1.1993146773272416</v>
      </c>
      <c r="L26" s="21">
        <v>10</v>
      </c>
      <c r="M26" s="73">
        <f t="shared" si="9"/>
        <v>0.80064051240992784</v>
      </c>
      <c r="N26" s="100">
        <f t="shared" si="10"/>
        <v>288</v>
      </c>
      <c r="O26" s="73">
        <f t="shared" si="11"/>
        <v>16.447744146202169</v>
      </c>
      <c r="P26" s="100">
        <f t="shared" si="12"/>
        <v>123</v>
      </c>
      <c r="Q26" s="73">
        <f t="shared" si="13"/>
        <v>9.8478783026421137</v>
      </c>
      <c r="R26" s="57">
        <f t="shared" si="0"/>
        <v>15.248429468874928</v>
      </c>
      <c r="S26" s="58">
        <f t="shared" si="1"/>
        <v>9.0472377902321863</v>
      </c>
      <c r="T26" s="58">
        <f t="shared" si="2"/>
        <v>1.1993146773272416</v>
      </c>
      <c r="U26" s="58">
        <f t="shared" si="3"/>
        <v>0.80064051240992795</v>
      </c>
      <c r="V26" s="58">
        <f t="shared" si="4"/>
        <v>16.447744146202169</v>
      </c>
      <c r="W26" s="58">
        <f t="shared" si="5"/>
        <v>9.8478783026421137</v>
      </c>
      <c r="X26" s="32"/>
      <c r="Y26" s="32"/>
      <c r="Z26" s="32"/>
    </row>
    <row r="27" spans="1:26" ht="14.45" customHeight="1" x14ac:dyDescent="0.2">
      <c r="A27" s="147"/>
      <c r="B27" s="4">
        <v>19</v>
      </c>
      <c r="C27" s="132" t="s">
        <v>311</v>
      </c>
      <c r="D27" s="21">
        <v>1759</v>
      </c>
      <c r="E27" s="21">
        <v>924</v>
      </c>
      <c r="F27" s="21">
        <v>280</v>
      </c>
      <c r="G27" s="73">
        <f t="shared" si="6"/>
        <v>15.918135304150086</v>
      </c>
      <c r="H27" s="21">
        <v>93</v>
      </c>
      <c r="I27" s="73">
        <f t="shared" si="7"/>
        <v>10.064935064935066</v>
      </c>
      <c r="J27" s="21">
        <v>13</v>
      </c>
      <c r="K27" s="73">
        <f t="shared" si="8"/>
        <v>0.73905628197839679</v>
      </c>
      <c r="L27" s="21">
        <v>7</v>
      </c>
      <c r="M27" s="73">
        <f t="shared" si="9"/>
        <v>0.75757575757575757</v>
      </c>
      <c r="N27" s="100">
        <f t="shared" si="10"/>
        <v>293</v>
      </c>
      <c r="O27" s="73">
        <f t="shared" si="11"/>
        <v>16.65719158612848</v>
      </c>
      <c r="P27" s="100">
        <f t="shared" si="12"/>
        <v>100</v>
      </c>
      <c r="Q27" s="73">
        <f t="shared" si="13"/>
        <v>10.822510822510822</v>
      </c>
      <c r="R27" s="57">
        <f t="shared" si="0"/>
        <v>15.918135304150086</v>
      </c>
      <c r="S27" s="58">
        <f t="shared" si="1"/>
        <v>10.064935064935066</v>
      </c>
      <c r="T27" s="58">
        <f t="shared" si="2"/>
        <v>0.73905628197839679</v>
      </c>
      <c r="U27" s="58">
        <f t="shared" si="3"/>
        <v>0.75757575757575757</v>
      </c>
      <c r="V27" s="58">
        <f t="shared" si="4"/>
        <v>16.657191586128484</v>
      </c>
      <c r="W27" s="58">
        <f t="shared" si="5"/>
        <v>10.822510822510823</v>
      </c>
      <c r="X27" s="32"/>
      <c r="Y27" s="32"/>
      <c r="Z27" s="32"/>
    </row>
    <row r="28" spans="1:26" ht="14.45" customHeight="1" x14ac:dyDescent="0.2">
      <c r="A28" s="147"/>
      <c r="B28" s="4">
        <v>20</v>
      </c>
      <c r="C28" s="132" t="s">
        <v>312</v>
      </c>
      <c r="D28" s="21">
        <v>3354</v>
      </c>
      <c r="E28" s="21">
        <v>2336</v>
      </c>
      <c r="F28" s="21">
        <v>619</v>
      </c>
      <c r="G28" s="73">
        <f t="shared" si="6"/>
        <v>18.45557543231962</v>
      </c>
      <c r="H28" s="21">
        <v>229</v>
      </c>
      <c r="I28" s="73">
        <f t="shared" si="7"/>
        <v>9.8030821917808222</v>
      </c>
      <c r="J28" s="21">
        <v>42</v>
      </c>
      <c r="K28" s="73">
        <f t="shared" si="8"/>
        <v>1.2522361359570662</v>
      </c>
      <c r="L28" s="21">
        <v>14</v>
      </c>
      <c r="M28" s="73">
        <f t="shared" si="9"/>
        <v>0.59931506849315064</v>
      </c>
      <c r="N28" s="100">
        <f t="shared" si="10"/>
        <v>661</v>
      </c>
      <c r="O28" s="73">
        <f t="shared" si="11"/>
        <v>19.707811568276686</v>
      </c>
      <c r="P28" s="100">
        <f t="shared" si="12"/>
        <v>243</v>
      </c>
      <c r="Q28" s="73">
        <f t="shared" si="13"/>
        <v>10.402397260273972</v>
      </c>
      <c r="R28" s="57">
        <f t="shared" si="0"/>
        <v>18.45557543231962</v>
      </c>
      <c r="S28" s="58">
        <f t="shared" si="1"/>
        <v>9.8030821917808222</v>
      </c>
      <c r="T28" s="58">
        <f t="shared" si="2"/>
        <v>1.2522361359570662</v>
      </c>
      <c r="U28" s="58">
        <f t="shared" si="3"/>
        <v>0.59931506849315064</v>
      </c>
      <c r="V28" s="58">
        <f t="shared" si="4"/>
        <v>19.707811568276686</v>
      </c>
      <c r="W28" s="58">
        <f t="shared" si="5"/>
        <v>10.402397260273972</v>
      </c>
      <c r="X28" s="32"/>
      <c r="Y28" s="32"/>
      <c r="Z28" s="32"/>
    </row>
    <row r="29" spans="1:26" ht="14.45" customHeight="1" x14ac:dyDescent="0.2">
      <c r="A29" s="147"/>
      <c r="B29" s="4">
        <v>21</v>
      </c>
      <c r="C29" s="132" t="s">
        <v>313</v>
      </c>
      <c r="D29" s="21">
        <v>1119</v>
      </c>
      <c r="E29" s="21">
        <v>951</v>
      </c>
      <c r="F29" s="21">
        <v>241</v>
      </c>
      <c r="G29" s="73">
        <f t="shared" si="6"/>
        <v>21.537086684539766</v>
      </c>
      <c r="H29" s="21">
        <v>130</v>
      </c>
      <c r="I29" s="73">
        <f t="shared" si="7"/>
        <v>13.669821240799159</v>
      </c>
      <c r="J29" s="21">
        <v>22</v>
      </c>
      <c r="K29" s="73">
        <f t="shared" si="8"/>
        <v>1.9660411081322611</v>
      </c>
      <c r="L29" s="21">
        <v>16</v>
      </c>
      <c r="M29" s="73">
        <f t="shared" si="9"/>
        <v>1.6824395373291272</v>
      </c>
      <c r="N29" s="100">
        <f t="shared" si="10"/>
        <v>263</v>
      </c>
      <c r="O29" s="73">
        <f t="shared" si="11"/>
        <v>23.503127792672029</v>
      </c>
      <c r="P29" s="100">
        <f t="shared" si="12"/>
        <v>146</v>
      </c>
      <c r="Q29" s="73">
        <f t="shared" si="13"/>
        <v>15.352260778128285</v>
      </c>
      <c r="R29" s="57">
        <f t="shared" si="0"/>
        <v>21.537086684539769</v>
      </c>
      <c r="S29" s="58">
        <f t="shared" si="1"/>
        <v>13.669821240799159</v>
      </c>
      <c r="T29" s="58">
        <f t="shared" si="2"/>
        <v>1.9660411081322609</v>
      </c>
      <c r="U29" s="58">
        <f t="shared" si="3"/>
        <v>1.6824395373291272</v>
      </c>
      <c r="V29" s="58">
        <f t="shared" si="4"/>
        <v>23.503127792672029</v>
      </c>
      <c r="W29" s="58">
        <f t="shared" si="5"/>
        <v>15.352260778128286</v>
      </c>
      <c r="X29" s="32"/>
      <c r="Y29" s="32"/>
      <c r="Z29" s="32"/>
    </row>
    <row r="30" spans="1:26" ht="14.45" customHeight="1" x14ac:dyDescent="0.2">
      <c r="A30" s="147"/>
      <c r="B30" s="4">
        <v>22</v>
      </c>
      <c r="C30" s="132" t="s">
        <v>314</v>
      </c>
      <c r="D30" s="21">
        <v>1872</v>
      </c>
      <c r="E30" s="21">
        <v>1269</v>
      </c>
      <c r="F30" s="21">
        <v>352</v>
      </c>
      <c r="G30" s="73">
        <f t="shared" si="6"/>
        <v>18.803418803418804</v>
      </c>
      <c r="H30" s="21">
        <v>168</v>
      </c>
      <c r="I30" s="73">
        <f t="shared" si="7"/>
        <v>13.238770685579196</v>
      </c>
      <c r="J30" s="21">
        <v>16</v>
      </c>
      <c r="K30" s="73">
        <f t="shared" si="8"/>
        <v>0.85470085470085477</v>
      </c>
      <c r="L30" s="21">
        <v>16</v>
      </c>
      <c r="M30" s="73">
        <f t="shared" si="9"/>
        <v>1.2608353033884949</v>
      </c>
      <c r="N30" s="100">
        <f t="shared" si="10"/>
        <v>368</v>
      </c>
      <c r="O30" s="73">
        <f t="shared" si="11"/>
        <v>19.658119658119659</v>
      </c>
      <c r="P30" s="100">
        <f t="shared" si="12"/>
        <v>184</v>
      </c>
      <c r="Q30" s="73">
        <f t="shared" si="13"/>
        <v>14.499605988967691</v>
      </c>
      <c r="R30" s="57">
        <f t="shared" si="0"/>
        <v>18.803418803418804</v>
      </c>
      <c r="S30" s="58">
        <f t="shared" si="1"/>
        <v>13.238770685579196</v>
      </c>
      <c r="T30" s="58">
        <f t="shared" si="2"/>
        <v>0.85470085470085466</v>
      </c>
      <c r="U30" s="58">
        <f t="shared" si="3"/>
        <v>1.2608353033884949</v>
      </c>
      <c r="V30" s="58">
        <f t="shared" si="4"/>
        <v>19.658119658119659</v>
      </c>
      <c r="W30" s="58">
        <f t="shared" si="5"/>
        <v>14.499605988967691</v>
      </c>
      <c r="X30" s="32"/>
      <c r="Y30" s="32"/>
      <c r="Z30" s="32"/>
    </row>
    <row r="31" spans="1:26" ht="14.45" customHeight="1" x14ac:dyDescent="0.2">
      <c r="A31" s="147"/>
      <c r="B31" s="4">
        <v>23</v>
      </c>
      <c r="C31" s="132" t="s">
        <v>315</v>
      </c>
      <c r="D31" s="21">
        <v>2053</v>
      </c>
      <c r="E31" s="21">
        <v>1083</v>
      </c>
      <c r="F31" s="21">
        <v>391</v>
      </c>
      <c r="G31" s="73">
        <f t="shared" si="6"/>
        <v>19.045299561617146</v>
      </c>
      <c r="H31" s="21">
        <v>114</v>
      </c>
      <c r="I31" s="73">
        <f t="shared" si="7"/>
        <v>10.526315789473683</v>
      </c>
      <c r="J31" s="21">
        <v>22</v>
      </c>
      <c r="K31" s="73">
        <f t="shared" si="8"/>
        <v>1.071602532878714</v>
      </c>
      <c r="L31" s="21">
        <v>17</v>
      </c>
      <c r="M31" s="73">
        <f t="shared" si="9"/>
        <v>1.5697137580794089</v>
      </c>
      <c r="N31" s="100">
        <f t="shared" si="10"/>
        <v>413</v>
      </c>
      <c r="O31" s="73">
        <f t="shared" si="11"/>
        <v>20.11690209449586</v>
      </c>
      <c r="P31" s="100">
        <f t="shared" si="12"/>
        <v>131</v>
      </c>
      <c r="Q31" s="73">
        <f t="shared" si="13"/>
        <v>12.096029547553092</v>
      </c>
      <c r="R31" s="57">
        <f t="shared" si="0"/>
        <v>19.045299561617146</v>
      </c>
      <c r="S31" s="58">
        <f t="shared" si="1"/>
        <v>10.526315789473685</v>
      </c>
      <c r="T31" s="58">
        <f t="shared" si="2"/>
        <v>1.071602532878714</v>
      </c>
      <c r="U31" s="58">
        <f t="shared" si="3"/>
        <v>1.5697137580794089</v>
      </c>
      <c r="V31" s="58">
        <f t="shared" si="4"/>
        <v>20.11690209449586</v>
      </c>
      <c r="W31" s="58">
        <f t="shared" si="5"/>
        <v>12.096029547553094</v>
      </c>
      <c r="X31" s="32"/>
      <c r="Y31" s="32"/>
      <c r="Z31" s="32"/>
    </row>
    <row r="32" spans="1:26" ht="14.45" customHeight="1" x14ac:dyDescent="0.2">
      <c r="A32" s="147"/>
      <c r="B32" s="4">
        <v>24</v>
      </c>
      <c r="C32" s="132" t="s">
        <v>316</v>
      </c>
      <c r="D32" s="21">
        <v>840</v>
      </c>
      <c r="E32" s="21">
        <v>643</v>
      </c>
      <c r="F32" s="21">
        <v>241</v>
      </c>
      <c r="G32" s="73">
        <f t="shared" si="6"/>
        <v>28.69047619047619</v>
      </c>
      <c r="H32" s="21">
        <v>82</v>
      </c>
      <c r="I32" s="73">
        <f t="shared" si="7"/>
        <v>12.752721617418352</v>
      </c>
      <c r="J32" s="21">
        <v>10</v>
      </c>
      <c r="K32" s="73">
        <f t="shared" si="8"/>
        <v>1.1904761904761905</v>
      </c>
      <c r="L32" s="21">
        <v>5</v>
      </c>
      <c r="M32" s="73">
        <f t="shared" si="9"/>
        <v>0.77760497667185069</v>
      </c>
      <c r="N32" s="100">
        <f t="shared" si="10"/>
        <v>251</v>
      </c>
      <c r="O32" s="73">
        <f t="shared" si="11"/>
        <v>29.88095238095238</v>
      </c>
      <c r="P32" s="100">
        <f t="shared" si="12"/>
        <v>87</v>
      </c>
      <c r="Q32" s="73">
        <f t="shared" si="13"/>
        <v>13.530326594090203</v>
      </c>
      <c r="R32" s="57">
        <f t="shared" si="0"/>
        <v>28.69047619047619</v>
      </c>
      <c r="S32" s="58">
        <f t="shared" si="1"/>
        <v>12.752721617418352</v>
      </c>
      <c r="T32" s="58">
        <f t="shared" si="2"/>
        <v>1.1904761904761905</v>
      </c>
      <c r="U32" s="58">
        <f t="shared" si="3"/>
        <v>0.77760497667185069</v>
      </c>
      <c r="V32" s="58">
        <f t="shared" si="4"/>
        <v>29.88095238095238</v>
      </c>
      <c r="W32" s="58">
        <f t="shared" si="5"/>
        <v>13.530326594090202</v>
      </c>
      <c r="X32" s="32"/>
      <c r="Y32" s="32"/>
      <c r="Z32" s="32"/>
    </row>
    <row r="33" spans="1:26" ht="14.45" customHeight="1" x14ac:dyDescent="0.2">
      <c r="A33" s="147"/>
      <c r="B33" s="4">
        <v>25</v>
      </c>
      <c r="C33" s="132" t="s">
        <v>317</v>
      </c>
      <c r="D33" s="21">
        <v>3283</v>
      </c>
      <c r="E33" s="21">
        <v>1286</v>
      </c>
      <c r="F33" s="21">
        <v>586</v>
      </c>
      <c r="G33" s="73">
        <f t="shared" si="6"/>
        <v>17.849527870849833</v>
      </c>
      <c r="H33" s="21">
        <v>139</v>
      </c>
      <c r="I33" s="73">
        <f t="shared" si="7"/>
        <v>10.808709175738725</v>
      </c>
      <c r="J33" s="21">
        <v>23</v>
      </c>
      <c r="K33" s="73">
        <f t="shared" si="8"/>
        <v>0.70057873895826983</v>
      </c>
      <c r="L33" s="21">
        <v>14</v>
      </c>
      <c r="M33" s="73">
        <f t="shared" si="9"/>
        <v>1.088646967340591</v>
      </c>
      <c r="N33" s="100">
        <f t="shared" si="10"/>
        <v>609</v>
      </c>
      <c r="O33" s="73">
        <f t="shared" si="11"/>
        <v>18.550106609808104</v>
      </c>
      <c r="P33" s="100">
        <f t="shared" si="12"/>
        <v>153</v>
      </c>
      <c r="Q33" s="73">
        <f t="shared" si="13"/>
        <v>11.897356143079316</v>
      </c>
      <c r="R33" s="57">
        <f t="shared" si="0"/>
        <v>17.849527870849833</v>
      </c>
      <c r="S33" s="58">
        <f t="shared" si="1"/>
        <v>10.808709175738725</v>
      </c>
      <c r="T33" s="58">
        <f t="shared" si="2"/>
        <v>0.70057873895826983</v>
      </c>
      <c r="U33" s="58">
        <f t="shared" si="3"/>
        <v>1.088646967340591</v>
      </c>
      <c r="V33" s="58">
        <f t="shared" si="4"/>
        <v>18.550106609808104</v>
      </c>
      <c r="W33" s="58">
        <f t="shared" si="5"/>
        <v>11.897356143079316</v>
      </c>
      <c r="X33" s="32"/>
      <c r="Y33" s="32"/>
      <c r="Z33" s="32"/>
    </row>
    <row r="34" spans="1:26" ht="14.45" customHeight="1" x14ac:dyDescent="0.2">
      <c r="A34" s="147"/>
      <c r="B34" s="4">
        <v>26</v>
      </c>
      <c r="C34" s="132" t="s">
        <v>96</v>
      </c>
      <c r="D34" s="21">
        <v>3121</v>
      </c>
      <c r="E34" s="21">
        <v>2799</v>
      </c>
      <c r="F34" s="21">
        <v>609</v>
      </c>
      <c r="G34" s="73">
        <f t="shared" si="6"/>
        <v>19.512976610060878</v>
      </c>
      <c r="H34" s="21">
        <v>298</v>
      </c>
      <c r="I34" s="73">
        <f t="shared" si="7"/>
        <v>10.646659521257593</v>
      </c>
      <c r="J34" s="21">
        <v>57</v>
      </c>
      <c r="K34" s="73">
        <f t="shared" si="8"/>
        <v>1.8263377122717077</v>
      </c>
      <c r="L34" s="21">
        <v>31</v>
      </c>
      <c r="M34" s="73">
        <f t="shared" si="9"/>
        <v>1.1075384065737763</v>
      </c>
      <c r="N34" s="100">
        <f t="shared" si="10"/>
        <v>666</v>
      </c>
      <c r="O34" s="73">
        <f t="shared" si="11"/>
        <v>21.339314322332587</v>
      </c>
      <c r="P34" s="100">
        <f t="shared" si="12"/>
        <v>329</v>
      </c>
      <c r="Q34" s="73">
        <f t="shared" si="13"/>
        <v>11.754197927831369</v>
      </c>
      <c r="R34" s="57">
        <f t="shared" si="0"/>
        <v>19.512976610060878</v>
      </c>
      <c r="S34" s="58">
        <f t="shared" si="1"/>
        <v>10.646659521257591</v>
      </c>
      <c r="T34" s="58">
        <f t="shared" si="2"/>
        <v>1.8263377122717077</v>
      </c>
      <c r="U34" s="58">
        <f t="shared" si="3"/>
        <v>1.1075384065737763</v>
      </c>
      <c r="V34" s="58">
        <f t="shared" si="4"/>
        <v>21.339314322332587</v>
      </c>
      <c r="W34" s="58">
        <f t="shared" si="5"/>
        <v>11.754197927831369</v>
      </c>
    </row>
    <row r="35" spans="1:26" ht="14.45" customHeight="1" x14ac:dyDescent="0.2">
      <c r="A35" s="147"/>
      <c r="B35" s="4">
        <v>27</v>
      </c>
      <c r="C35" s="132" t="s">
        <v>97</v>
      </c>
      <c r="D35" s="47"/>
      <c r="E35" s="47"/>
      <c r="F35" s="47"/>
      <c r="G35" s="144"/>
      <c r="H35" s="47"/>
      <c r="I35" s="144"/>
      <c r="J35" s="47"/>
      <c r="K35" s="144"/>
      <c r="L35" s="47"/>
      <c r="M35" s="144"/>
      <c r="N35" s="145"/>
      <c r="O35" s="144"/>
      <c r="P35" s="145"/>
      <c r="Q35" s="144" t="str">
        <f t="shared" si="13"/>
        <v>0</v>
      </c>
      <c r="R35" s="57">
        <f>IF(D35=0,0,SUM(H35*100/D35))</f>
        <v>0</v>
      </c>
      <c r="S35" s="58">
        <f t="shared" si="1"/>
        <v>0</v>
      </c>
      <c r="T35" s="58">
        <f t="shared" si="2"/>
        <v>0</v>
      </c>
      <c r="U35" s="58">
        <f t="shared" si="3"/>
        <v>0</v>
      </c>
      <c r="V35" s="58">
        <f t="shared" si="4"/>
        <v>0</v>
      </c>
      <c r="W35" s="58">
        <f t="shared" si="5"/>
        <v>0</v>
      </c>
      <c r="X35" s="32"/>
      <c r="Y35" s="32"/>
      <c r="Z35" s="32"/>
    </row>
    <row r="36" spans="1:26" ht="14.45" customHeight="1" x14ac:dyDescent="0.2">
      <c r="A36" s="147"/>
      <c r="B36" s="77"/>
      <c r="C36" s="133" t="s">
        <v>25</v>
      </c>
      <c r="D36" s="61">
        <f>SUM(D9:D35)</f>
        <v>63590</v>
      </c>
      <c r="E36" s="61">
        <f>SUM(E9:E35)</f>
        <v>34898</v>
      </c>
      <c r="F36" s="61">
        <f>SUM(F9:F35)</f>
        <v>11334</v>
      </c>
      <c r="G36" s="107">
        <f>IF(D36=0,0,F36/D36*100)</f>
        <v>17.823557163075957</v>
      </c>
      <c r="H36" s="61">
        <f>SUM(H9:H35)</f>
        <v>4393</v>
      </c>
      <c r="I36" s="107">
        <f>IF(E36=0,"0",H36/E36*100)</f>
        <v>12.58811393203049</v>
      </c>
      <c r="J36" s="61">
        <f>SUM(J9:J35)</f>
        <v>962</v>
      </c>
      <c r="K36" s="107">
        <f>IF(D36=0,0,J36/D36*100)</f>
        <v>1.5128164805787074</v>
      </c>
      <c r="L36" s="61">
        <f>SUM(L9:L35)</f>
        <v>503</v>
      </c>
      <c r="M36" s="107">
        <f>IF(E36=0,"0",L36/E36*100)</f>
        <v>1.4413433434580778</v>
      </c>
      <c r="N36" s="61">
        <f>SUM(N9:N35)</f>
        <v>12296</v>
      </c>
      <c r="O36" s="107">
        <f>IF(D36=0,0,N36/D36*100)</f>
        <v>19.336373643654664</v>
      </c>
      <c r="P36" s="61">
        <f>SUM(P9:P35)</f>
        <v>4896</v>
      </c>
      <c r="Q36" s="107">
        <f t="shared" si="13"/>
        <v>14.029457275488566</v>
      </c>
      <c r="R36" s="57">
        <f>IF(D36=0,0,SUM(F36*100/D36))</f>
        <v>17.823557163075954</v>
      </c>
      <c r="S36" s="58">
        <f t="shared" si="1"/>
        <v>12.588113932030488</v>
      </c>
      <c r="T36" s="58">
        <f t="shared" si="2"/>
        <v>1.5128164805787074</v>
      </c>
      <c r="U36" s="58">
        <f t="shared" si="3"/>
        <v>1.4413433434580778</v>
      </c>
      <c r="V36" s="58">
        <f t="shared" si="4"/>
        <v>19.336373643654664</v>
      </c>
      <c r="W36" s="58">
        <f t="shared" si="5"/>
        <v>14.029457275488566</v>
      </c>
    </row>
    <row r="37" spans="1:26" ht="12.95" customHeight="1" x14ac:dyDescent="0.2">
      <c r="A37" s="38"/>
      <c r="B37" s="38"/>
      <c r="C37" s="38"/>
      <c r="D37" s="38"/>
      <c r="E37" s="38"/>
      <c r="F37" s="139">
        <v>1983</v>
      </c>
      <c r="G37" s="38"/>
      <c r="H37" s="38"/>
      <c r="I37" s="38"/>
      <c r="J37" s="139">
        <v>386</v>
      </c>
      <c r="K37" s="38"/>
      <c r="L37" s="38"/>
      <c r="M37" s="38"/>
      <c r="N37" s="38"/>
      <c r="O37" s="38"/>
      <c r="P37" s="38"/>
      <c r="Q37" s="38"/>
    </row>
    <row r="38" spans="1:26" ht="12.95" customHeight="1" x14ac:dyDescent="0.2">
      <c r="C38" s="1" t="s">
        <v>347</v>
      </c>
    </row>
    <row r="39" spans="1:26" ht="12.95" customHeight="1" x14ac:dyDescent="0.2">
      <c r="D39" s="378"/>
      <c r="E39" s="379"/>
      <c r="F39" s="379"/>
      <c r="G39" s="379"/>
      <c r="H39" s="379"/>
    </row>
    <row r="40" spans="1:26" ht="12.95" customHeight="1" x14ac:dyDescent="0.2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26" ht="12.95" customHeight="1" x14ac:dyDescent="0.2">
      <c r="C41" s="39"/>
      <c r="D41" s="1"/>
      <c r="E41" s="49"/>
      <c r="F41" s="1"/>
      <c r="G41" s="1"/>
      <c r="H41" s="49"/>
      <c r="I41" s="1"/>
      <c r="J41" s="1"/>
      <c r="K41" s="1"/>
      <c r="L41" s="49"/>
      <c r="M41" s="1"/>
      <c r="N41" s="1"/>
      <c r="O41" s="1"/>
      <c r="P41" s="1"/>
    </row>
    <row r="42" spans="1:26" ht="12.95" customHeight="1" x14ac:dyDescent="0.2">
      <c r="C42" s="39"/>
      <c r="D42" s="1"/>
      <c r="E42" s="49"/>
      <c r="F42" s="1"/>
      <c r="G42" s="1"/>
      <c r="H42" s="39"/>
      <c r="I42" s="1"/>
      <c r="J42" s="1"/>
      <c r="K42" s="1"/>
      <c r="L42" s="39"/>
      <c r="M42" s="1"/>
      <c r="N42" s="1"/>
      <c r="O42" s="1"/>
      <c r="P42" s="1"/>
    </row>
    <row r="43" spans="1:26" ht="12.95" customHeight="1" x14ac:dyDescent="0.2">
      <c r="C43" s="39"/>
      <c r="D43" s="1"/>
      <c r="E43" s="49"/>
      <c r="F43" s="1"/>
      <c r="G43" s="1"/>
      <c r="H43" s="49"/>
      <c r="I43" s="1"/>
      <c r="J43" s="1"/>
      <c r="K43" s="1"/>
      <c r="L43" s="49"/>
      <c r="M43" s="1"/>
      <c r="N43" s="1"/>
      <c r="O43" s="1"/>
      <c r="P43" s="1"/>
    </row>
    <row r="44" spans="1:26" ht="12.95" customHeight="1" x14ac:dyDescent="0.2">
      <c r="C44" s="39"/>
      <c r="D44" s="1"/>
      <c r="E44" s="4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26" ht="12.95" customHeight="1" x14ac:dyDescent="0.2">
      <c r="C45" s="3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26" ht="12.95" customHeight="1" x14ac:dyDescent="0.2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mergeCells count="18">
    <mergeCell ref="P6:Q6"/>
    <mergeCell ref="D39:H39"/>
    <mergeCell ref="E6:E7"/>
    <mergeCell ref="F6:G6"/>
    <mergeCell ref="H6:I6"/>
    <mergeCell ref="J6:K6"/>
    <mergeCell ref="L6:M6"/>
    <mergeCell ref="N6:O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</mergeCells>
  <pageMargins left="0.51181102362204722" right="0.31496062992125984" top="0.74803149606299213" bottom="0.35433070866141736" header="0.31496062992125984" footer="0.31496062992125984"/>
  <pageSetup paperSize="9" scale="9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opLeftCell="B1" workbookViewId="0"/>
  </sheetViews>
  <sheetFormatPr defaultRowHeight="12.75" x14ac:dyDescent="0.2"/>
  <cols>
    <col min="1" max="1" width="2" hidden="1" customWidth="1"/>
    <col min="2" max="2" width="3.42578125" customWidth="1"/>
    <col min="3" max="3" width="24.85546875" customWidth="1"/>
    <col min="4" max="17" width="8.85546875" customWidth="1"/>
    <col min="18" max="18" width="5.28515625" customWidth="1"/>
    <col min="19" max="19" width="6.28515625" customWidth="1"/>
  </cols>
  <sheetData>
    <row r="1" spans="1:28" ht="14.45" customHeight="1" x14ac:dyDescent="0.2">
      <c r="B1" s="140"/>
      <c r="C1" s="140"/>
      <c r="P1" s="11" t="s">
        <v>357</v>
      </c>
    </row>
    <row r="2" spans="1:28" ht="14.45" customHeight="1" x14ac:dyDescent="0.25">
      <c r="A2" s="269" t="s">
        <v>353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58"/>
      <c r="S2" s="58"/>
      <c r="T2" s="58"/>
    </row>
    <row r="3" spans="1:28" ht="12.95" customHeight="1" x14ac:dyDescent="0.2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58"/>
      <c r="S3" s="58"/>
      <c r="T3" s="58"/>
    </row>
    <row r="4" spans="1:28" ht="12.95" customHeight="1" x14ac:dyDescent="0.2">
      <c r="A4" s="320" t="s">
        <v>354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58"/>
      <c r="S4" s="58"/>
      <c r="T4" s="58"/>
    </row>
    <row r="5" spans="1:28" ht="58.9" customHeight="1" x14ac:dyDescent="0.2">
      <c r="A5" s="113"/>
      <c r="B5" s="291" t="s">
        <v>1</v>
      </c>
      <c r="C5" s="370" t="s">
        <v>70</v>
      </c>
      <c r="D5" s="291" t="s">
        <v>356</v>
      </c>
      <c r="E5" s="291"/>
      <c r="F5" s="291" t="s">
        <v>349</v>
      </c>
      <c r="G5" s="291"/>
      <c r="H5" s="291"/>
      <c r="I5" s="291"/>
      <c r="J5" s="291" t="s">
        <v>350</v>
      </c>
      <c r="K5" s="291"/>
      <c r="L5" s="291"/>
      <c r="M5" s="291"/>
      <c r="N5" s="291" t="s">
        <v>351</v>
      </c>
      <c r="O5" s="291"/>
      <c r="P5" s="291"/>
      <c r="Q5" s="291"/>
      <c r="R5" s="57"/>
      <c r="S5" s="58"/>
      <c r="T5" s="58"/>
    </row>
    <row r="6" spans="1:28" ht="18.2" customHeight="1" x14ac:dyDescent="0.2">
      <c r="A6" s="113"/>
      <c r="B6" s="291"/>
      <c r="C6" s="370"/>
      <c r="D6" s="258">
        <v>2017</v>
      </c>
      <c r="E6" s="258">
        <v>2018</v>
      </c>
      <c r="F6" s="258">
        <v>2017</v>
      </c>
      <c r="G6" s="258"/>
      <c r="H6" s="258">
        <v>2018</v>
      </c>
      <c r="I6" s="258"/>
      <c r="J6" s="258">
        <v>2017</v>
      </c>
      <c r="K6" s="258"/>
      <c r="L6" s="258">
        <v>2018</v>
      </c>
      <c r="M6" s="258"/>
      <c r="N6" s="258">
        <v>2017</v>
      </c>
      <c r="O6" s="258"/>
      <c r="P6" s="258">
        <v>2018</v>
      </c>
      <c r="Q6" s="258"/>
      <c r="R6" s="57"/>
      <c r="S6" s="58"/>
      <c r="T6" s="58"/>
    </row>
    <row r="7" spans="1:28" ht="25.7" customHeight="1" x14ac:dyDescent="0.2">
      <c r="A7" s="113"/>
      <c r="B7" s="291"/>
      <c r="C7" s="370"/>
      <c r="D7" s="258"/>
      <c r="E7" s="258"/>
      <c r="F7" s="8" t="s">
        <v>321</v>
      </c>
      <c r="G7" s="117" t="s">
        <v>322</v>
      </c>
      <c r="H7" s="8" t="s">
        <v>321</v>
      </c>
      <c r="I7" s="117" t="s">
        <v>322</v>
      </c>
      <c r="J7" s="117" t="s">
        <v>321</v>
      </c>
      <c r="K7" s="117" t="s">
        <v>322</v>
      </c>
      <c r="L7" s="117" t="s">
        <v>321</v>
      </c>
      <c r="M7" s="117" t="s">
        <v>322</v>
      </c>
      <c r="N7" s="8" t="s">
        <v>321</v>
      </c>
      <c r="O7" s="117" t="s">
        <v>322</v>
      </c>
      <c r="P7" s="8" t="s">
        <v>321</v>
      </c>
      <c r="Q7" s="117" t="s">
        <v>322</v>
      </c>
      <c r="R7" s="57"/>
      <c r="S7" s="58"/>
      <c r="T7" s="58"/>
    </row>
    <row r="8" spans="1:28" ht="12.2" customHeight="1" x14ac:dyDescent="0.2">
      <c r="A8" s="113"/>
      <c r="B8" s="134" t="s">
        <v>2</v>
      </c>
      <c r="C8" s="134" t="s">
        <v>4</v>
      </c>
      <c r="D8" s="134">
        <v>1</v>
      </c>
      <c r="E8" s="134">
        <v>2</v>
      </c>
      <c r="F8" s="134">
        <v>3</v>
      </c>
      <c r="G8" s="134">
        <v>4</v>
      </c>
      <c r="H8" s="134">
        <v>5</v>
      </c>
      <c r="I8" s="134">
        <v>6</v>
      </c>
      <c r="J8" s="134">
        <v>7</v>
      </c>
      <c r="K8" s="134">
        <v>8</v>
      </c>
      <c r="L8" s="134">
        <v>9</v>
      </c>
      <c r="M8" s="134">
        <v>10</v>
      </c>
      <c r="N8" s="134">
        <v>11</v>
      </c>
      <c r="O8" s="134">
        <v>12</v>
      </c>
      <c r="P8" s="134">
        <v>13</v>
      </c>
      <c r="Q8" s="134">
        <v>14</v>
      </c>
      <c r="R8" s="57"/>
      <c r="S8" s="58"/>
      <c r="T8" s="58"/>
    </row>
    <row r="9" spans="1:28" ht="12.2" customHeight="1" x14ac:dyDescent="0.2">
      <c r="A9" s="113"/>
      <c r="B9" s="4">
        <v>1</v>
      </c>
      <c r="C9" s="132" t="s">
        <v>71</v>
      </c>
      <c r="D9" s="21"/>
      <c r="E9" s="21"/>
      <c r="F9" s="21"/>
      <c r="G9" s="73"/>
      <c r="H9" s="21"/>
      <c r="I9" s="73"/>
      <c r="J9" s="21"/>
      <c r="K9" s="73"/>
      <c r="L9" s="21"/>
      <c r="M9" s="73"/>
      <c r="N9" s="100"/>
      <c r="O9" s="73"/>
      <c r="P9" s="100"/>
      <c r="Q9" s="73"/>
      <c r="R9" s="57">
        <f t="shared" ref="R9:R36" si="0">IF(E9=0,0,SUM(H9*100/E9))</f>
        <v>0</v>
      </c>
      <c r="S9" s="58">
        <f t="shared" ref="S9:S36" si="1">IF(E9=0,0,SUM(P9*100/E9))</f>
        <v>0</v>
      </c>
      <c r="T9" s="58">
        <f t="shared" ref="T9:T36" si="2">IF(E9=0,0,SUM(L9*100/E9))</f>
        <v>0</v>
      </c>
      <c r="U9" s="58">
        <f t="shared" ref="U9:U36" si="3">IF(D9=0,0,SUM(F9*100/D9))</f>
        <v>0</v>
      </c>
      <c r="V9" s="58">
        <f t="shared" ref="V9:V36" si="4">IF(D9=0,0,SUM(J9*100/D9))</f>
        <v>0</v>
      </c>
      <c r="W9" s="58">
        <f t="shared" ref="W9:W36" si="5">IF(D9=0,0,SUM(N9*100/D9))</f>
        <v>0</v>
      </c>
      <c r="X9" s="32"/>
      <c r="Y9" s="32"/>
      <c r="AB9" s="32"/>
    </row>
    <row r="10" spans="1:28" ht="12.2" customHeight="1" x14ac:dyDescent="0.2">
      <c r="A10" s="113"/>
      <c r="B10" s="4">
        <v>2</v>
      </c>
      <c r="C10" s="132" t="s">
        <v>294</v>
      </c>
      <c r="D10" s="21">
        <v>2045</v>
      </c>
      <c r="E10" s="21">
        <v>3610</v>
      </c>
      <c r="F10" s="21">
        <v>157</v>
      </c>
      <c r="G10" s="73">
        <f t="shared" ref="G10:G34" si="6">IF(D10=0,0,F10/D10*100)</f>
        <v>7.6772616136919307</v>
      </c>
      <c r="H10" s="21">
        <v>188</v>
      </c>
      <c r="I10" s="73">
        <f t="shared" ref="I10:I34" si="7">IF(E10=0,"0",H10/E10*100)</f>
        <v>5.2077562326869806</v>
      </c>
      <c r="J10" s="21">
        <v>2</v>
      </c>
      <c r="K10" s="73">
        <f t="shared" ref="K10:K34" si="8">IF(D10=0,0,J10/D10*100)</f>
        <v>9.779951100244498E-2</v>
      </c>
      <c r="L10" s="21">
        <v>13</v>
      </c>
      <c r="M10" s="73">
        <f t="shared" ref="M10:M34" si="9">IF(E10=0,"0",L10/E10*100)</f>
        <v>0.36011080332409973</v>
      </c>
      <c r="N10" s="100">
        <f t="shared" ref="N10:N34" si="10">F10+J10</f>
        <v>159</v>
      </c>
      <c r="O10" s="73">
        <f t="shared" ref="O10:O34" si="11">IF(D10=0,0,N10/D10*100)</f>
        <v>7.7750611246943766</v>
      </c>
      <c r="P10" s="100">
        <f t="shared" ref="P10:P34" si="12">L10+H10</f>
        <v>201</v>
      </c>
      <c r="Q10" s="73">
        <f t="shared" ref="Q10:Q36" si="13">IF(E10=0,"0",P10/E10*100)</f>
        <v>5.56786703601108</v>
      </c>
      <c r="R10" s="57">
        <f t="shared" si="0"/>
        <v>5.2077562326869806</v>
      </c>
      <c r="S10" s="58">
        <f t="shared" si="1"/>
        <v>5.56786703601108</v>
      </c>
      <c r="T10" s="58">
        <f t="shared" si="2"/>
        <v>0.36011080332409973</v>
      </c>
      <c r="U10" s="58">
        <f t="shared" si="3"/>
        <v>7.6772616136919316</v>
      </c>
      <c r="V10" s="58">
        <f t="shared" si="4"/>
        <v>9.7799511002444994E-2</v>
      </c>
      <c r="W10" s="58">
        <f t="shared" si="5"/>
        <v>7.7750611246943766</v>
      </c>
      <c r="X10" s="32"/>
      <c r="Y10" s="32"/>
      <c r="AB10" s="32"/>
    </row>
    <row r="11" spans="1:28" ht="12.2" customHeight="1" x14ac:dyDescent="0.2">
      <c r="A11" s="113"/>
      <c r="B11" s="4">
        <v>3</v>
      </c>
      <c r="C11" s="132" t="s">
        <v>295</v>
      </c>
      <c r="D11" s="21">
        <v>1547</v>
      </c>
      <c r="E11" s="21">
        <v>1880</v>
      </c>
      <c r="F11" s="21">
        <v>145</v>
      </c>
      <c r="G11" s="73">
        <f t="shared" si="6"/>
        <v>9.3729799612152558</v>
      </c>
      <c r="H11" s="21">
        <v>142</v>
      </c>
      <c r="I11" s="73">
        <f t="shared" si="7"/>
        <v>7.5531914893617023</v>
      </c>
      <c r="J11" s="21"/>
      <c r="K11" s="73">
        <f t="shared" si="8"/>
        <v>0</v>
      </c>
      <c r="L11" s="21">
        <v>8</v>
      </c>
      <c r="M11" s="73">
        <f t="shared" si="9"/>
        <v>0.42553191489361702</v>
      </c>
      <c r="N11" s="100">
        <f t="shared" si="10"/>
        <v>145</v>
      </c>
      <c r="O11" s="73">
        <f t="shared" si="11"/>
        <v>9.3729799612152558</v>
      </c>
      <c r="P11" s="100">
        <f t="shared" si="12"/>
        <v>150</v>
      </c>
      <c r="Q11" s="73">
        <f t="shared" si="13"/>
        <v>7.9787234042553195</v>
      </c>
      <c r="R11" s="57">
        <f t="shared" si="0"/>
        <v>7.5531914893617023</v>
      </c>
      <c r="S11" s="58">
        <f t="shared" si="1"/>
        <v>7.9787234042553195</v>
      </c>
      <c r="T11" s="58">
        <f t="shared" si="2"/>
        <v>0.42553191489361702</v>
      </c>
      <c r="U11" s="58">
        <f t="shared" si="3"/>
        <v>9.3729799612152558</v>
      </c>
      <c r="V11" s="58">
        <f t="shared" si="4"/>
        <v>0</v>
      </c>
      <c r="W11" s="58">
        <f t="shared" si="5"/>
        <v>9.3729799612152558</v>
      </c>
      <c r="X11" s="32"/>
      <c r="Y11" s="32"/>
      <c r="AB11" s="32"/>
    </row>
    <row r="12" spans="1:28" ht="12.2" customHeight="1" x14ac:dyDescent="0.2">
      <c r="A12" s="113"/>
      <c r="B12" s="4">
        <v>4</v>
      </c>
      <c r="C12" s="132" t="s">
        <v>296</v>
      </c>
      <c r="D12" s="21">
        <v>6236</v>
      </c>
      <c r="E12" s="21">
        <v>5769</v>
      </c>
      <c r="F12" s="21">
        <v>590</v>
      </c>
      <c r="G12" s="73">
        <f t="shared" si="6"/>
        <v>9.4611930724823594</v>
      </c>
      <c r="H12" s="21">
        <v>545</v>
      </c>
      <c r="I12" s="73">
        <f t="shared" si="7"/>
        <v>9.4470445484486056</v>
      </c>
      <c r="J12" s="21">
        <v>37</v>
      </c>
      <c r="K12" s="73">
        <f t="shared" si="8"/>
        <v>0.59332905708787687</v>
      </c>
      <c r="L12" s="21">
        <v>29</v>
      </c>
      <c r="M12" s="73">
        <f t="shared" si="9"/>
        <v>0.50268677413763219</v>
      </c>
      <c r="N12" s="100">
        <f t="shared" si="10"/>
        <v>627</v>
      </c>
      <c r="O12" s="73">
        <f t="shared" si="11"/>
        <v>10.054522129570238</v>
      </c>
      <c r="P12" s="100">
        <f t="shared" si="12"/>
        <v>574</v>
      </c>
      <c r="Q12" s="73">
        <f t="shared" si="13"/>
        <v>9.9497313225862367</v>
      </c>
      <c r="R12" s="57">
        <f t="shared" si="0"/>
        <v>9.4470445484486039</v>
      </c>
      <c r="S12" s="58">
        <f t="shared" si="1"/>
        <v>9.9497313225862367</v>
      </c>
      <c r="T12" s="58">
        <f t="shared" si="2"/>
        <v>0.50268677413763219</v>
      </c>
      <c r="U12" s="58">
        <f t="shared" si="3"/>
        <v>9.4611930724823612</v>
      </c>
      <c r="V12" s="58">
        <f t="shared" si="4"/>
        <v>0.59332905708787687</v>
      </c>
      <c r="W12" s="58">
        <f t="shared" si="5"/>
        <v>10.054522129570238</v>
      </c>
      <c r="X12" s="32"/>
      <c r="Y12" s="32"/>
      <c r="AB12" s="32"/>
    </row>
    <row r="13" spans="1:28" ht="12.2" customHeight="1" x14ac:dyDescent="0.2">
      <c r="A13" s="113"/>
      <c r="B13" s="4">
        <v>5</v>
      </c>
      <c r="C13" s="132" t="s">
        <v>297</v>
      </c>
      <c r="D13" s="21">
        <v>3478</v>
      </c>
      <c r="E13" s="21">
        <v>10418</v>
      </c>
      <c r="F13" s="21">
        <v>242</v>
      </c>
      <c r="G13" s="73">
        <f t="shared" si="6"/>
        <v>6.9580218516388719</v>
      </c>
      <c r="H13" s="21">
        <v>191</v>
      </c>
      <c r="I13" s="73">
        <f t="shared" si="7"/>
        <v>1.8333653292378576</v>
      </c>
      <c r="J13" s="21">
        <v>24</v>
      </c>
      <c r="K13" s="73">
        <f t="shared" si="8"/>
        <v>0.69005175388154105</v>
      </c>
      <c r="L13" s="21">
        <v>48</v>
      </c>
      <c r="M13" s="73">
        <f t="shared" si="9"/>
        <v>0.46074102514878101</v>
      </c>
      <c r="N13" s="100">
        <f t="shared" si="10"/>
        <v>266</v>
      </c>
      <c r="O13" s="73">
        <f t="shared" si="11"/>
        <v>7.6480736055204144</v>
      </c>
      <c r="P13" s="100">
        <f t="shared" si="12"/>
        <v>239</v>
      </c>
      <c r="Q13" s="73">
        <f t="shared" si="13"/>
        <v>2.2941063543866385</v>
      </c>
      <c r="R13" s="57">
        <f t="shared" si="0"/>
        <v>1.8333653292378576</v>
      </c>
      <c r="S13" s="58">
        <f t="shared" si="1"/>
        <v>2.2941063543866385</v>
      </c>
      <c r="T13" s="58">
        <f t="shared" si="2"/>
        <v>0.46074102514878096</v>
      </c>
      <c r="U13" s="58">
        <f t="shared" si="3"/>
        <v>6.9580218516388728</v>
      </c>
      <c r="V13" s="58">
        <f t="shared" si="4"/>
        <v>0.69005175388154116</v>
      </c>
      <c r="W13" s="58">
        <f t="shared" si="5"/>
        <v>7.6480736055204144</v>
      </c>
      <c r="X13" s="32"/>
      <c r="Y13" s="32"/>
      <c r="AB13" s="32"/>
    </row>
    <row r="14" spans="1:28" ht="12.2" customHeight="1" x14ac:dyDescent="0.2">
      <c r="A14" s="113"/>
      <c r="B14" s="4">
        <v>6</v>
      </c>
      <c r="C14" s="132" t="s">
        <v>298</v>
      </c>
      <c r="D14" s="21">
        <v>2911</v>
      </c>
      <c r="E14" s="21">
        <v>4281</v>
      </c>
      <c r="F14" s="21">
        <v>167</v>
      </c>
      <c r="G14" s="73">
        <f t="shared" si="6"/>
        <v>5.7368601855032635</v>
      </c>
      <c r="H14" s="21">
        <v>259</v>
      </c>
      <c r="I14" s="73">
        <f t="shared" si="7"/>
        <v>6.049988320485868</v>
      </c>
      <c r="J14" s="21">
        <v>7</v>
      </c>
      <c r="K14" s="73">
        <f t="shared" si="8"/>
        <v>0.24046719340432843</v>
      </c>
      <c r="L14" s="21">
        <v>20</v>
      </c>
      <c r="M14" s="73">
        <f t="shared" si="9"/>
        <v>0.46718056528848401</v>
      </c>
      <c r="N14" s="100">
        <f t="shared" si="10"/>
        <v>174</v>
      </c>
      <c r="O14" s="73">
        <f t="shared" si="11"/>
        <v>5.9773273789075914</v>
      </c>
      <c r="P14" s="100">
        <f t="shared" si="12"/>
        <v>279</v>
      </c>
      <c r="Q14" s="73">
        <f t="shared" si="13"/>
        <v>6.5171688857743524</v>
      </c>
      <c r="R14" s="57">
        <f t="shared" si="0"/>
        <v>6.049988320485868</v>
      </c>
      <c r="S14" s="58">
        <f t="shared" si="1"/>
        <v>6.5171688857743515</v>
      </c>
      <c r="T14" s="58">
        <f t="shared" si="2"/>
        <v>0.46718056528848401</v>
      </c>
      <c r="U14" s="58">
        <f t="shared" si="3"/>
        <v>5.7368601855032635</v>
      </c>
      <c r="V14" s="58">
        <f t="shared" si="4"/>
        <v>0.2404671934043284</v>
      </c>
      <c r="W14" s="58">
        <f t="shared" si="5"/>
        <v>5.9773273789075922</v>
      </c>
    </row>
    <row r="15" spans="1:28" ht="12.2" customHeight="1" x14ac:dyDescent="0.2">
      <c r="A15" s="113"/>
      <c r="B15" s="4">
        <v>7</v>
      </c>
      <c r="C15" s="132" t="s">
        <v>299</v>
      </c>
      <c r="D15" s="21">
        <v>1134</v>
      </c>
      <c r="E15" s="21">
        <v>1235</v>
      </c>
      <c r="F15" s="21">
        <v>54</v>
      </c>
      <c r="G15" s="73">
        <f t="shared" si="6"/>
        <v>4.7619047619047619</v>
      </c>
      <c r="H15" s="21">
        <v>115</v>
      </c>
      <c r="I15" s="73">
        <f t="shared" si="7"/>
        <v>9.3117408906882595</v>
      </c>
      <c r="J15" s="21">
        <v>5</v>
      </c>
      <c r="K15" s="73">
        <f t="shared" si="8"/>
        <v>0.44091710758377423</v>
      </c>
      <c r="L15" s="21">
        <v>4</v>
      </c>
      <c r="M15" s="73">
        <f t="shared" si="9"/>
        <v>0.32388663967611336</v>
      </c>
      <c r="N15" s="100">
        <f t="shared" si="10"/>
        <v>59</v>
      </c>
      <c r="O15" s="73">
        <f t="shared" si="11"/>
        <v>5.2028218694885355</v>
      </c>
      <c r="P15" s="100">
        <f t="shared" si="12"/>
        <v>119</v>
      </c>
      <c r="Q15" s="73">
        <f t="shared" si="13"/>
        <v>9.6356275303643724</v>
      </c>
      <c r="R15" s="57">
        <f t="shared" si="0"/>
        <v>9.3117408906882595</v>
      </c>
      <c r="S15" s="58">
        <f t="shared" si="1"/>
        <v>9.6356275303643724</v>
      </c>
      <c r="T15" s="58">
        <f t="shared" si="2"/>
        <v>0.32388663967611336</v>
      </c>
      <c r="U15" s="58">
        <f t="shared" si="3"/>
        <v>4.7619047619047619</v>
      </c>
      <c r="V15" s="58">
        <f t="shared" si="4"/>
        <v>0.44091710758377423</v>
      </c>
      <c r="W15" s="58">
        <f t="shared" si="5"/>
        <v>5.2028218694885364</v>
      </c>
      <c r="X15" s="32"/>
      <c r="Y15" s="32"/>
      <c r="AB15" s="32"/>
    </row>
    <row r="16" spans="1:28" ht="12.2" customHeight="1" x14ac:dyDescent="0.2">
      <c r="A16" s="113"/>
      <c r="B16" s="4">
        <v>8</v>
      </c>
      <c r="C16" s="132" t="s">
        <v>300</v>
      </c>
      <c r="D16" s="21">
        <v>3071</v>
      </c>
      <c r="E16" s="21">
        <v>3865</v>
      </c>
      <c r="F16" s="21">
        <v>186</v>
      </c>
      <c r="G16" s="73">
        <f t="shared" si="6"/>
        <v>6.0566590687072619</v>
      </c>
      <c r="H16" s="21">
        <v>214</v>
      </c>
      <c r="I16" s="73">
        <f t="shared" si="7"/>
        <v>5.536869340232859</v>
      </c>
      <c r="J16" s="21">
        <v>12</v>
      </c>
      <c r="K16" s="73">
        <f t="shared" si="8"/>
        <v>0.39075219798111366</v>
      </c>
      <c r="L16" s="21">
        <v>25</v>
      </c>
      <c r="M16" s="73">
        <f t="shared" si="9"/>
        <v>0.646830530401035</v>
      </c>
      <c r="N16" s="100">
        <f t="shared" si="10"/>
        <v>198</v>
      </c>
      <c r="O16" s="73">
        <f t="shared" si="11"/>
        <v>6.4474112666883761</v>
      </c>
      <c r="P16" s="100">
        <f t="shared" si="12"/>
        <v>239</v>
      </c>
      <c r="Q16" s="73">
        <f t="shared" si="13"/>
        <v>6.1836998706338937</v>
      </c>
      <c r="R16" s="57">
        <f t="shared" si="0"/>
        <v>5.536869340232859</v>
      </c>
      <c r="S16" s="58">
        <f t="shared" si="1"/>
        <v>6.1836998706338937</v>
      </c>
      <c r="T16" s="58">
        <f t="shared" si="2"/>
        <v>0.64683053040103489</v>
      </c>
      <c r="U16" s="58">
        <f t="shared" si="3"/>
        <v>6.0566590687072619</v>
      </c>
      <c r="V16" s="58">
        <f t="shared" si="4"/>
        <v>0.39075219798111366</v>
      </c>
      <c r="W16" s="58">
        <f t="shared" si="5"/>
        <v>6.4474112666883752</v>
      </c>
      <c r="X16" s="32"/>
      <c r="Y16" s="32"/>
      <c r="AB16" s="32"/>
    </row>
    <row r="17" spans="1:28" ht="12.2" customHeight="1" x14ac:dyDescent="0.2">
      <c r="A17" s="113"/>
      <c r="B17" s="4">
        <v>9</v>
      </c>
      <c r="C17" s="132" t="s">
        <v>301</v>
      </c>
      <c r="D17" s="21">
        <v>1357</v>
      </c>
      <c r="E17" s="21">
        <v>1744</v>
      </c>
      <c r="F17" s="21">
        <v>158</v>
      </c>
      <c r="G17" s="73">
        <f t="shared" si="6"/>
        <v>11.643330876934414</v>
      </c>
      <c r="H17" s="21">
        <v>149</v>
      </c>
      <c r="I17" s="73">
        <f t="shared" si="7"/>
        <v>8.5435779816513762</v>
      </c>
      <c r="J17" s="21">
        <v>4</v>
      </c>
      <c r="K17" s="73">
        <f t="shared" si="8"/>
        <v>0.29476787030213708</v>
      </c>
      <c r="L17" s="21">
        <v>3</v>
      </c>
      <c r="M17" s="73">
        <f t="shared" si="9"/>
        <v>0.17201834862385323</v>
      </c>
      <c r="N17" s="100">
        <f t="shared" si="10"/>
        <v>162</v>
      </c>
      <c r="O17" s="73">
        <f t="shared" si="11"/>
        <v>11.938098747236552</v>
      </c>
      <c r="P17" s="100">
        <f t="shared" si="12"/>
        <v>152</v>
      </c>
      <c r="Q17" s="73">
        <f t="shared" si="13"/>
        <v>8.7155963302752291</v>
      </c>
      <c r="R17" s="57">
        <f t="shared" si="0"/>
        <v>8.5435779816513762</v>
      </c>
      <c r="S17" s="58">
        <f t="shared" si="1"/>
        <v>8.7155963302752291</v>
      </c>
      <c r="T17" s="58">
        <f t="shared" si="2"/>
        <v>0.17201834862385321</v>
      </c>
      <c r="U17" s="58">
        <f t="shared" si="3"/>
        <v>11.643330876934414</v>
      </c>
      <c r="V17" s="58">
        <f t="shared" si="4"/>
        <v>0.29476787030213708</v>
      </c>
      <c r="W17" s="58">
        <f t="shared" si="5"/>
        <v>11.938098747236552</v>
      </c>
      <c r="X17" s="32"/>
      <c r="Y17" s="32"/>
      <c r="AB17" s="32"/>
    </row>
    <row r="18" spans="1:28" ht="12.2" customHeight="1" x14ac:dyDescent="0.2">
      <c r="A18" s="113"/>
      <c r="B18" s="4">
        <v>10</v>
      </c>
      <c r="C18" s="132" t="s">
        <v>302</v>
      </c>
      <c r="D18" s="21">
        <v>2589</v>
      </c>
      <c r="E18" s="21">
        <v>3663</v>
      </c>
      <c r="F18" s="21">
        <v>207</v>
      </c>
      <c r="G18" s="73">
        <f t="shared" si="6"/>
        <v>7.9953650057937438</v>
      </c>
      <c r="H18" s="21">
        <v>219</v>
      </c>
      <c r="I18" s="73">
        <f t="shared" si="7"/>
        <v>5.9787059787059791</v>
      </c>
      <c r="J18" s="21">
        <v>17</v>
      </c>
      <c r="K18" s="73">
        <f t="shared" si="8"/>
        <v>0.65662417921977601</v>
      </c>
      <c r="L18" s="21">
        <v>10</v>
      </c>
      <c r="M18" s="73">
        <f t="shared" si="9"/>
        <v>0.27300027300027302</v>
      </c>
      <c r="N18" s="100">
        <f t="shared" si="10"/>
        <v>224</v>
      </c>
      <c r="O18" s="73">
        <f t="shared" si="11"/>
        <v>8.6519891850135178</v>
      </c>
      <c r="P18" s="100">
        <f t="shared" si="12"/>
        <v>229</v>
      </c>
      <c r="Q18" s="73">
        <f t="shared" si="13"/>
        <v>6.2517062517062518</v>
      </c>
      <c r="R18" s="57">
        <f t="shared" si="0"/>
        <v>5.9787059787059791</v>
      </c>
      <c r="S18" s="58">
        <f t="shared" si="1"/>
        <v>6.2517062517062518</v>
      </c>
      <c r="T18" s="58">
        <f t="shared" si="2"/>
        <v>0.27300027300027302</v>
      </c>
      <c r="U18" s="58">
        <f t="shared" si="3"/>
        <v>7.9953650057937429</v>
      </c>
      <c r="V18" s="58">
        <f t="shared" si="4"/>
        <v>0.65662417921977601</v>
      </c>
      <c r="W18" s="58">
        <f t="shared" si="5"/>
        <v>8.6519891850135195</v>
      </c>
      <c r="X18" s="32"/>
      <c r="Y18" s="32"/>
      <c r="AB18" s="32"/>
    </row>
    <row r="19" spans="1:28" ht="12.2" customHeight="1" x14ac:dyDescent="0.2">
      <c r="A19" s="113"/>
      <c r="B19" s="4">
        <v>11</v>
      </c>
      <c r="C19" s="132" t="s">
        <v>303</v>
      </c>
      <c r="D19" s="21">
        <v>1392</v>
      </c>
      <c r="E19" s="21">
        <v>2691</v>
      </c>
      <c r="F19" s="21">
        <v>118</v>
      </c>
      <c r="G19" s="73">
        <f t="shared" si="6"/>
        <v>8.4770114942528725</v>
      </c>
      <c r="H19" s="21">
        <v>197</v>
      </c>
      <c r="I19" s="73">
        <f t="shared" si="7"/>
        <v>7.3206986250464512</v>
      </c>
      <c r="J19" s="21">
        <v>5</v>
      </c>
      <c r="K19" s="73">
        <f t="shared" si="8"/>
        <v>0.35919540229885055</v>
      </c>
      <c r="L19" s="21">
        <v>11</v>
      </c>
      <c r="M19" s="73">
        <f t="shared" si="9"/>
        <v>0.40876997398736531</v>
      </c>
      <c r="N19" s="100">
        <f t="shared" si="10"/>
        <v>123</v>
      </c>
      <c r="O19" s="73">
        <f t="shared" si="11"/>
        <v>8.8362068965517242</v>
      </c>
      <c r="P19" s="100">
        <f t="shared" si="12"/>
        <v>208</v>
      </c>
      <c r="Q19" s="73">
        <f t="shared" si="13"/>
        <v>7.7294685990338161</v>
      </c>
      <c r="R19" s="57">
        <f t="shared" si="0"/>
        <v>7.3206986250464512</v>
      </c>
      <c r="S19" s="58">
        <f t="shared" si="1"/>
        <v>7.7294685990338161</v>
      </c>
      <c r="T19" s="58">
        <f t="shared" si="2"/>
        <v>0.40876997398736531</v>
      </c>
      <c r="U19" s="58">
        <f t="shared" si="3"/>
        <v>8.4770114942528743</v>
      </c>
      <c r="V19" s="58">
        <f t="shared" si="4"/>
        <v>0.35919540229885055</v>
      </c>
      <c r="W19" s="58">
        <f t="shared" si="5"/>
        <v>8.8362068965517242</v>
      </c>
      <c r="X19" s="32"/>
      <c r="Y19" s="32"/>
      <c r="AB19" s="32"/>
    </row>
    <row r="20" spans="1:28" ht="12.2" customHeight="1" x14ac:dyDescent="0.2">
      <c r="A20" s="113"/>
      <c r="B20" s="4">
        <v>12</v>
      </c>
      <c r="C20" s="132" t="s">
        <v>304</v>
      </c>
      <c r="D20" s="21">
        <v>1714</v>
      </c>
      <c r="E20" s="21">
        <v>3055</v>
      </c>
      <c r="F20" s="21">
        <v>92</v>
      </c>
      <c r="G20" s="73">
        <f t="shared" si="6"/>
        <v>5.3675612602100351</v>
      </c>
      <c r="H20" s="21">
        <v>131</v>
      </c>
      <c r="I20" s="73">
        <f t="shared" si="7"/>
        <v>4.2880523731587559</v>
      </c>
      <c r="J20" s="21">
        <v>10</v>
      </c>
      <c r="K20" s="73">
        <f t="shared" si="8"/>
        <v>0.58343057176196034</v>
      </c>
      <c r="L20" s="21">
        <v>18</v>
      </c>
      <c r="M20" s="73">
        <f t="shared" si="9"/>
        <v>0.58919803600654663</v>
      </c>
      <c r="N20" s="100">
        <f t="shared" si="10"/>
        <v>102</v>
      </c>
      <c r="O20" s="73">
        <f t="shared" si="11"/>
        <v>5.9509918319719954</v>
      </c>
      <c r="P20" s="100">
        <f t="shared" si="12"/>
        <v>149</v>
      </c>
      <c r="Q20" s="73">
        <f t="shared" si="13"/>
        <v>4.8772504091653026</v>
      </c>
      <c r="R20" s="57">
        <f t="shared" si="0"/>
        <v>4.2880523731587559</v>
      </c>
      <c r="S20" s="58">
        <f t="shared" si="1"/>
        <v>4.8772504091653026</v>
      </c>
      <c r="T20" s="58">
        <f t="shared" si="2"/>
        <v>0.58919803600654663</v>
      </c>
      <c r="U20" s="58">
        <f t="shared" si="3"/>
        <v>5.3675612602100351</v>
      </c>
      <c r="V20" s="58">
        <f t="shared" si="4"/>
        <v>0.58343057176196034</v>
      </c>
      <c r="W20" s="58">
        <f t="shared" si="5"/>
        <v>5.9509918319719954</v>
      </c>
      <c r="X20" s="32"/>
      <c r="Y20" s="32"/>
      <c r="AB20" s="32"/>
    </row>
    <row r="21" spans="1:28" ht="12.2" customHeight="1" x14ac:dyDescent="0.2">
      <c r="A21" s="113"/>
      <c r="B21" s="4">
        <v>13</v>
      </c>
      <c r="C21" s="132" t="s">
        <v>305</v>
      </c>
      <c r="D21" s="21">
        <v>3229</v>
      </c>
      <c r="E21" s="21">
        <v>3669</v>
      </c>
      <c r="F21" s="21">
        <v>311</v>
      </c>
      <c r="G21" s="73">
        <f t="shared" si="6"/>
        <v>9.6314648497986983</v>
      </c>
      <c r="H21" s="21">
        <v>338</v>
      </c>
      <c r="I21" s="73">
        <f t="shared" si="7"/>
        <v>9.2123194330880338</v>
      </c>
      <c r="J21" s="21">
        <v>12</v>
      </c>
      <c r="K21" s="73">
        <f t="shared" si="8"/>
        <v>0.37163208423660576</v>
      </c>
      <c r="L21" s="21">
        <v>18</v>
      </c>
      <c r="M21" s="73">
        <f t="shared" si="9"/>
        <v>0.49059689288634506</v>
      </c>
      <c r="N21" s="100">
        <f t="shared" si="10"/>
        <v>323</v>
      </c>
      <c r="O21" s="73">
        <f t="shared" si="11"/>
        <v>10.003096934035305</v>
      </c>
      <c r="P21" s="100">
        <f t="shared" si="12"/>
        <v>356</v>
      </c>
      <c r="Q21" s="73">
        <f t="shared" si="13"/>
        <v>9.70291632597438</v>
      </c>
      <c r="R21" s="57">
        <f t="shared" si="0"/>
        <v>9.2123194330880356</v>
      </c>
      <c r="S21" s="58">
        <f t="shared" si="1"/>
        <v>9.70291632597438</v>
      </c>
      <c r="T21" s="58">
        <f t="shared" si="2"/>
        <v>0.49059689288634506</v>
      </c>
      <c r="U21" s="58">
        <f t="shared" si="3"/>
        <v>9.6314648497987001</v>
      </c>
      <c r="V21" s="58">
        <f t="shared" si="4"/>
        <v>0.37163208423660576</v>
      </c>
      <c r="W21" s="58">
        <f t="shared" si="5"/>
        <v>10.003096934035305</v>
      </c>
      <c r="X21" s="32"/>
      <c r="Y21" s="32"/>
      <c r="AB21" s="32"/>
    </row>
    <row r="22" spans="1:28" ht="12.2" customHeight="1" x14ac:dyDescent="0.2">
      <c r="A22" s="113"/>
      <c r="B22" s="4">
        <v>14</v>
      </c>
      <c r="C22" s="132" t="s">
        <v>306</v>
      </c>
      <c r="D22" s="21">
        <v>2333</v>
      </c>
      <c r="E22" s="21">
        <v>2746</v>
      </c>
      <c r="F22" s="21">
        <v>275</v>
      </c>
      <c r="G22" s="73">
        <f t="shared" si="6"/>
        <v>11.787398199742819</v>
      </c>
      <c r="H22" s="21">
        <v>246</v>
      </c>
      <c r="I22" s="73">
        <f t="shared" si="7"/>
        <v>8.9584850691915516</v>
      </c>
      <c r="J22" s="21">
        <v>36</v>
      </c>
      <c r="K22" s="73">
        <f t="shared" si="8"/>
        <v>1.5430775825117875</v>
      </c>
      <c r="L22" s="21">
        <v>23</v>
      </c>
      <c r="M22" s="73">
        <f t="shared" si="9"/>
        <v>0.83758193736343767</v>
      </c>
      <c r="N22" s="100">
        <f t="shared" si="10"/>
        <v>311</v>
      </c>
      <c r="O22" s="73">
        <f t="shared" si="11"/>
        <v>13.330475782254608</v>
      </c>
      <c r="P22" s="100">
        <f t="shared" si="12"/>
        <v>269</v>
      </c>
      <c r="Q22" s="73">
        <f t="shared" si="13"/>
        <v>9.7960670065549884</v>
      </c>
      <c r="R22" s="57">
        <f t="shared" si="0"/>
        <v>8.9584850691915516</v>
      </c>
      <c r="S22" s="58">
        <f t="shared" si="1"/>
        <v>9.7960670065549884</v>
      </c>
      <c r="T22" s="58">
        <f t="shared" si="2"/>
        <v>0.83758193736343778</v>
      </c>
      <c r="U22" s="58">
        <f t="shared" si="3"/>
        <v>11.787398199742821</v>
      </c>
      <c r="V22" s="58">
        <f t="shared" si="4"/>
        <v>1.5430775825117875</v>
      </c>
      <c r="W22" s="58">
        <f t="shared" si="5"/>
        <v>13.330475782254608</v>
      </c>
      <c r="X22" s="32"/>
      <c r="Y22" s="32"/>
      <c r="AB22" s="32"/>
    </row>
    <row r="23" spans="1:28" ht="12.2" customHeight="1" x14ac:dyDescent="0.2">
      <c r="A23" s="113"/>
      <c r="B23" s="4">
        <v>15</v>
      </c>
      <c r="C23" s="132" t="s">
        <v>307</v>
      </c>
      <c r="D23" s="21">
        <v>3877</v>
      </c>
      <c r="E23" s="21">
        <v>4027</v>
      </c>
      <c r="F23" s="21">
        <v>491</v>
      </c>
      <c r="G23" s="73">
        <f t="shared" si="6"/>
        <v>12.664431261284498</v>
      </c>
      <c r="H23" s="21">
        <v>478</v>
      </c>
      <c r="I23" s="73">
        <f t="shared" si="7"/>
        <v>11.869878321331017</v>
      </c>
      <c r="J23" s="21">
        <v>54</v>
      </c>
      <c r="K23" s="73">
        <f t="shared" si="8"/>
        <v>1.3928295073510446</v>
      </c>
      <c r="L23" s="21">
        <v>44</v>
      </c>
      <c r="M23" s="73">
        <f t="shared" si="9"/>
        <v>1.0926247827166624</v>
      </c>
      <c r="N23" s="100">
        <f t="shared" si="10"/>
        <v>545</v>
      </c>
      <c r="O23" s="73">
        <f t="shared" si="11"/>
        <v>14.057260768635544</v>
      </c>
      <c r="P23" s="100">
        <f t="shared" si="12"/>
        <v>522</v>
      </c>
      <c r="Q23" s="73">
        <f t="shared" si="13"/>
        <v>12.962503104047679</v>
      </c>
      <c r="R23" s="57">
        <f t="shared" si="0"/>
        <v>11.869878321331015</v>
      </c>
      <c r="S23" s="58">
        <f t="shared" si="1"/>
        <v>12.962503104047679</v>
      </c>
      <c r="T23" s="58">
        <f t="shared" si="2"/>
        <v>1.0926247827166626</v>
      </c>
      <c r="U23" s="58">
        <f t="shared" si="3"/>
        <v>12.664431261284498</v>
      </c>
      <c r="V23" s="58">
        <f t="shared" si="4"/>
        <v>1.3928295073510446</v>
      </c>
      <c r="W23" s="58">
        <f t="shared" si="5"/>
        <v>14.057260768635542</v>
      </c>
      <c r="X23" s="32"/>
      <c r="Y23" s="32"/>
      <c r="AB23" s="32"/>
    </row>
    <row r="24" spans="1:28" ht="12.2" customHeight="1" x14ac:dyDescent="0.2">
      <c r="A24" s="113"/>
      <c r="B24" s="4">
        <v>16</v>
      </c>
      <c r="C24" s="132" t="s">
        <v>308</v>
      </c>
      <c r="D24" s="21">
        <v>1876</v>
      </c>
      <c r="E24" s="21">
        <v>3284</v>
      </c>
      <c r="F24" s="21">
        <v>174</v>
      </c>
      <c r="G24" s="73">
        <f t="shared" si="6"/>
        <v>9.275053304904052</v>
      </c>
      <c r="H24" s="21">
        <v>169</v>
      </c>
      <c r="I24" s="73">
        <f t="shared" si="7"/>
        <v>5.1461632155907431</v>
      </c>
      <c r="J24" s="21">
        <v>15</v>
      </c>
      <c r="K24" s="73">
        <f t="shared" si="8"/>
        <v>0.79957356076759067</v>
      </c>
      <c r="L24" s="21">
        <v>20</v>
      </c>
      <c r="M24" s="73">
        <f t="shared" si="9"/>
        <v>0.60901339829476242</v>
      </c>
      <c r="N24" s="100">
        <f t="shared" si="10"/>
        <v>189</v>
      </c>
      <c r="O24" s="73">
        <f t="shared" si="11"/>
        <v>10.074626865671641</v>
      </c>
      <c r="P24" s="100">
        <f t="shared" si="12"/>
        <v>189</v>
      </c>
      <c r="Q24" s="73">
        <f t="shared" si="13"/>
        <v>5.7551766138855056</v>
      </c>
      <c r="R24" s="57">
        <f t="shared" si="0"/>
        <v>5.1461632155907431</v>
      </c>
      <c r="S24" s="58">
        <f t="shared" si="1"/>
        <v>5.7551766138855056</v>
      </c>
      <c r="T24" s="58">
        <f t="shared" si="2"/>
        <v>0.60901339829476253</v>
      </c>
      <c r="U24" s="58">
        <f t="shared" si="3"/>
        <v>9.275053304904052</v>
      </c>
      <c r="V24" s="58">
        <f t="shared" si="4"/>
        <v>0.79957356076759056</v>
      </c>
      <c r="W24" s="58">
        <f t="shared" si="5"/>
        <v>10.074626865671641</v>
      </c>
      <c r="X24" s="32"/>
      <c r="Y24" s="32"/>
      <c r="AB24" s="32"/>
    </row>
    <row r="25" spans="1:28" ht="12.2" customHeight="1" x14ac:dyDescent="0.2">
      <c r="A25" s="113"/>
      <c r="B25" s="4">
        <v>17</v>
      </c>
      <c r="C25" s="132" t="s">
        <v>309</v>
      </c>
      <c r="D25" s="21">
        <v>1806</v>
      </c>
      <c r="E25" s="21">
        <v>2028</v>
      </c>
      <c r="F25" s="21">
        <v>94</v>
      </c>
      <c r="G25" s="73">
        <f t="shared" si="6"/>
        <v>5.2048726467331123</v>
      </c>
      <c r="H25" s="21">
        <v>109</v>
      </c>
      <c r="I25" s="73">
        <f t="shared" si="7"/>
        <v>5.3747534516765283</v>
      </c>
      <c r="J25" s="21">
        <v>5</v>
      </c>
      <c r="K25" s="73">
        <f t="shared" si="8"/>
        <v>0.27685492801771872</v>
      </c>
      <c r="L25" s="21">
        <v>12</v>
      </c>
      <c r="M25" s="73">
        <f t="shared" si="9"/>
        <v>0.59171597633136097</v>
      </c>
      <c r="N25" s="100">
        <f t="shared" si="10"/>
        <v>99</v>
      </c>
      <c r="O25" s="73">
        <f t="shared" si="11"/>
        <v>5.4817275747508303</v>
      </c>
      <c r="P25" s="100">
        <f t="shared" si="12"/>
        <v>121</v>
      </c>
      <c r="Q25" s="73">
        <f t="shared" si="13"/>
        <v>5.9664694280078896</v>
      </c>
      <c r="R25" s="57">
        <f t="shared" si="0"/>
        <v>5.3747534516765283</v>
      </c>
      <c r="S25" s="58">
        <f t="shared" si="1"/>
        <v>5.9664694280078896</v>
      </c>
      <c r="T25" s="58">
        <f t="shared" si="2"/>
        <v>0.59171597633136097</v>
      </c>
      <c r="U25" s="58">
        <f t="shared" si="3"/>
        <v>5.2048726467331115</v>
      </c>
      <c r="V25" s="58">
        <f t="shared" si="4"/>
        <v>0.27685492801771872</v>
      </c>
      <c r="W25" s="58">
        <f t="shared" si="5"/>
        <v>5.4817275747508303</v>
      </c>
      <c r="X25" s="32"/>
      <c r="Y25" s="32"/>
      <c r="AB25" s="32"/>
    </row>
    <row r="26" spans="1:28" ht="12.2" customHeight="1" x14ac:dyDescent="0.2">
      <c r="A26" s="113"/>
      <c r="B26" s="4">
        <v>18</v>
      </c>
      <c r="C26" s="132" t="s">
        <v>310</v>
      </c>
      <c r="D26" s="21">
        <v>1571</v>
      </c>
      <c r="E26" s="21">
        <v>3413</v>
      </c>
      <c r="F26" s="21">
        <v>138</v>
      </c>
      <c r="G26" s="73">
        <f t="shared" si="6"/>
        <v>8.7842138765117763</v>
      </c>
      <c r="H26" s="21">
        <v>178</v>
      </c>
      <c r="I26" s="73">
        <f t="shared" si="7"/>
        <v>5.2153530618224435</v>
      </c>
      <c r="J26" s="21">
        <v>10</v>
      </c>
      <c r="K26" s="73">
        <f t="shared" si="8"/>
        <v>0.63653723742838952</v>
      </c>
      <c r="L26" s="21">
        <v>16</v>
      </c>
      <c r="M26" s="73">
        <f t="shared" si="9"/>
        <v>0.46879578083797246</v>
      </c>
      <c r="N26" s="100">
        <f t="shared" si="10"/>
        <v>148</v>
      </c>
      <c r="O26" s="73">
        <f t="shared" si="11"/>
        <v>9.420751113940165</v>
      </c>
      <c r="P26" s="100">
        <f t="shared" si="12"/>
        <v>194</v>
      </c>
      <c r="Q26" s="73">
        <f t="shared" si="13"/>
        <v>5.6841488426604156</v>
      </c>
      <c r="R26" s="57">
        <f t="shared" si="0"/>
        <v>5.2153530618224435</v>
      </c>
      <c r="S26" s="58">
        <f t="shared" si="1"/>
        <v>5.6841488426604156</v>
      </c>
      <c r="T26" s="58">
        <f t="shared" si="2"/>
        <v>0.46879578083797246</v>
      </c>
      <c r="U26" s="58">
        <f t="shared" si="3"/>
        <v>8.7842138765117763</v>
      </c>
      <c r="V26" s="58">
        <f t="shared" si="4"/>
        <v>0.63653723742838952</v>
      </c>
      <c r="W26" s="58">
        <f t="shared" si="5"/>
        <v>9.420751113940165</v>
      </c>
      <c r="X26" s="32"/>
      <c r="Y26" s="32"/>
      <c r="AB26" s="32"/>
    </row>
    <row r="27" spans="1:28" ht="12.2" customHeight="1" x14ac:dyDescent="0.2">
      <c r="A27" s="113"/>
      <c r="B27" s="4">
        <v>19</v>
      </c>
      <c r="C27" s="132" t="s">
        <v>311</v>
      </c>
      <c r="D27" s="21">
        <v>1610</v>
      </c>
      <c r="E27" s="21">
        <v>1906</v>
      </c>
      <c r="F27" s="21">
        <v>155</v>
      </c>
      <c r="G27" s="73">
        <f t="shared" si="6"/>
        <v>9.6273291925465845</v>
      </c>
      <c r="H27" s="21">
        <v>142</v>
      </c>
      <c r="I27" s="73">
        <f t="shared" si="7"/>
        <v>7.450157397691501</v>
      </c>
      <c r="J27" s="21">
        <v>8</v>
      </c>
      <c r="K27" s="73">
        <f t="shared" si="8"/>
        <v>0.49689440993788819</v>
      </c>
      <c r="L27" s="21">
        <v>4</v>
      </c>
      <c r="M27" s="73">
        <f t="shared" si="9"/>
        <v>0.20986358866736621</v>
      </c>
      <c r="N27" s="100">
        <f t="shared" si="10"/>
        <v>163</v>
      </c>
      <c r="O27" s="73">
        <f t="shared" si="11"/>
        <v>10.124223602484472</v>
      </c>
      <c r="P27" s="100">
        <f t="shared" si="12"/>
        <v>146</v>
      </c>
      <c r="Q27" s="73">
        <f t="shared" si="13"/>
        <v>7.660020986358866</v>
      </c>
      <c r="R27" s="57">
        <f t="shared" si="0"/>
        <v>7.4501573976915001</v>
      </c>
      <c r="S27" s="58">
        <f t="shared" si="1"/>
        <v>7.6600209863588669</v>
      </c>
      <c r="T27" s="58">
        <f t="shared" si="2"/>
        <v>0.20986358866736621</v>
      </c>
      <c r="U27" s="58">
        <f t="shared" si="3"/>
        <v>9.6273291925465845</v>
      </c>
      <c r="V27" s="58">
        <f t="shared" si="4"/>
        <v>0.49689440993788819</v>
      </c>
      <c r="W27" s="58">
        <f t="shared" si="5"/>
        <v>10.124223602484472</v>
      </c>
      <c r="X27" s="32"/>
      <c r="Y27" s="32"/>
      <c r="AB27" s="32"/>
    </row>
    <row r="28" spans="1:28" ht="12.2" customHeight="1" x14ac:dyDescent="0.2">
      <c r="A28" s="113"/>
      <c r="B28" s="4">
        <v>20</v>
      </c>
      <c r="C28" s="132" t="s">
        <v>312</v>
      </c>
      <c r="D28" s="21">
        <v>4435</v>
      </c>
      <c r="E28" s="21">
        <v>8102</v>
      </c>
      <c r="F28" s="21">
        <v>584</v>
      </c>
      <c r="G28" s="73">
        <f t="shared" si="6"/>
        <v>13.167981961668545</v>
      </c>
      <c r="H28" s="21">
        <v>659</v>
      </c>
      <c r="I28" s="73">
        <f t="shared" si="7"/>
        <v>8.1337941249074301</v>
      </c>
      <c r="J28" s="21">
        <v>43</v>
      </c>
      <c r="K28" s="73">
        <f t="shared" si="8"/>
        <v>0.96956031567080048</v>
      </c>
      <c r="L28" s="21">
        <v>33</v>
      </c>
      <c r="M28" s="73">
        <f t="shared" si="9"/>
        <v>0.40730683781782273</v>
      </c>
      <c r="N28" s="100">
        <f t="shared" si="10"/>
        <v>627</v>
      </c>
      <c r="O28" s="73">
        <f t="shared" si="11"/>
        <v>14.137542277339346</v>
      </c>
      <c r="P28" s="100">
        <f t="shared" si="12"/>
        <v>692</v>
      </c>
      <c r="Q28" s="73">
        <f t="shared" si="13"/>
        <v>8.5411009627252525</v>
      </c>
      <c r="R28" s="57">
        <f t="shared" si="0"/>
        <v>8.1337941249074301</v>
      </c>
      <c r="S28" s="58">
        <f t="shared" si="1"/>
        <v>8.5411009627252525</v>
      </c>
      <c r="T28" s="58">
        <f t="shared" si="2"/>
        <v>0.40730683781782279</v>
      </c>
      <c r="U28" s="58">
        <f t="shared" si="3"/>
        <v>13.167981961668545</v>
      </c>
      <c r="V28" s="58">
        <f t="shared" si="4"/>
        <v>0.96956031567080048</v>
      </c>
      <c r="W28" s="58">
        <f t="shared" si="5"/>
        <v>14.137542277339346</v>
      </c>
      <c r="X28" s="32"/>
      <c r="Y28" s="32"/>
      <c r="AB28" s="32"/>
    </row>
    <row r="29" spans="1:28" ht="12.2" customHeight="1" x14ac:dyDescent="0.2">
      <c r="A29" s="113"/>
      <c r="B29" s="4">
        <v>21</v>
      </c>
      <c r="C29" s="132" t="s">
        <v>313</v>
      </c>
      <c r="D29" s="21">
        <v>1769</v>
      </c>
      <c r="E29" s="21">
        <v>2045</v>
      </c>
      <c r="F29" s="21">
        <v>177</v>
      </c>
      <c r="G29" s="73">
        <f t="shared" si="6"/>
        <v>10.005652911249294</v>
      </c>
      <c r="H29" s="21">
        <v>194</v>
      </c>
      <c r="I29" s="73">
        <f t="shared" si="7"/>
        <v>9.4865525672371636</v>
      </c>
      <c r="J29" s="21">
        <v>9</v>
      </c>
      <c r="K29" s="73">
        <f t="shared" si="8"/>
        <v>0.50876201243640473</v>
      </c>
      <c r="L29" s="21">
        <v>17</v>
      </c>
      <c r="M29" s="73">
        <f t="shared" si="9"/>
        <v>0.83129584352078234</v>
      </c>
      <c r="N29" s="100">
        <f t="shared" si="10"/>
        <v>186</v>
      </c>
      <c r="O29" s="73">
        <f t="shared" si="11"/>
        <v>10.514414923685699</v>
      </c>
      <c r="P29" s="100">
        <f t="shared" si="12"/>
        <v>211</v>
      </c>
      <c r="Q29" s="73">
        <f t="shared" si="13"/>
        <v>10.317848410757946</v>
      </c>
      <c r="R29" s="57">
        <f t="shared" si="0"/>
        <v>9.4865525672371636</v>
      </c>
      <c r="S29" s="58">
        <f t="shared" si="1"/>
        <v>10.317848410757946</v>
      </c>
      <c r="T29" s="58">
        <f t="shared" si="2"/>
        <v>0.83129584352078245</v>
      </c>
      <c r="U29" s="58">
        <f t="shared" si="3"/>
        <v>10.005652911249294</v>
      </c>
      <c r="V29" s="58">
        <f t="shared" si="4"/>
        <v>0.50876201243640473</v>
      </c>
      <c r="W29" s="58">
        <f t="shared" si="5"/>
        <v>10.514414923685699</v>
      </c>
      <c r="X29" s="32"/>
      <c r="Y29" s="32"/>
      <c r="AB29" s="32"/>
    </row>
    <row r="30" spans="1:28" ht="12.2" customHeight="1" x14ac:dyDescent="0.2">
      <c r="A30" s="113"/>
      <c r="B30" s="4">
        <v>22</v>
      </c>
      <c r="C30" s="132" t="s">
        <v>314</v>
      </c>
      <c r="D30" s="21">
        <v>3098</v>
      </c>
      <c r="E30" s="21">
        <v>2963</v>
      </c>
      <c r="F30" s="21">
        <v>184</v>
      </c>
      <c r="G30" s="73">
        <f t="shared" si="6"/>
        <v>5.9393156875403488</v>
      </c>
      <c r="H30" s="21">
        <v>246</v>
      </c>
      <c r="I30" s="73">
        <f t="shared" si="7"/>
        <v>8.3023962200472496</v>
      </c>
      <c r="J30" s="21">
        <v>9</v>
      </c>
      <c r="K30" s="73">
        <f t="shared" si="8"/>
        <v>0.2905100064557779</v>
      </c>
      <c r="L30" s="21">
        <v>12</v>
      </c>
      <c r="M30" s="73">
        <f t="shared" si="9"/>
        <v>0.40499493756328048</v>
      </c>
      <c r="N30" s="100">
        <f t="shared" si="10"/>
        <v>193</v>
      </c>
      <c r="O30" s="73">
        <f t="shared" si="11"/>
        <v>6.2298256939961263</v>
      </c>
      <c r="P30" s="100">
        <f t="shared" si="12"/>
        <v>258</v>
      </c>
      <c r="Q30" s="73">
        <f t="shared" si="13"/>
        <v>8.7073911576105285</v>
      </c>
      <c r="R30" s="57">
        <f t="shared" si="0"/>
        <v>8.3023962200472496</v>
      </c>
      <c r="S30" s="58">
        <f t="shared" si="1"/>
        <v>8.7073911576105303</v>
      </c>
      <c r="T30" s="58">
        <f t="shared" si="2"/>
        <v>0.40499493756328048</v>
      </c>
      <c r="U30" s="58">
        <f t="shared" si="3"/>
        <v>5.9393156875403488</v>
      </c>
      <c r="V30" s="58">
        <f t="shared" si="4"/>
        <v>0.2905100064557779</v>
      </c>
      <c r="W30" s="58">
        <f t="shared" si="5"/>
        <v>6.2298256939961263</v>
      </c>
      <c r="X30" s="32"/>
      <c r="Y30" s="32"/>
      <c r="AB30" s="32"/>
    </row>
    <row r="31" spans="1:28" ht="12.2" customHeight="1" x14ac:dyDescent="0.2">
      <c r="A31" s="113"/>
      <c r="B31" s="4">
        <v>23</v>
      </c>
      <c r="C31" s="132" t="s">
        <v>315</v>
      </c>
      <c r="D31" s="21">
        <v>1514</v>
      </c>
      <c r="E31" s="21">
        <v>3239</v>
      </c>
      <c r="F31" s="21">
        <v>164</v>
      </c>
      <c r="G31" s="73">
        <f t="shared" si="6"/>
        <v>10.83223249669749</v>
      </c>
      <c r="H31" s="21">
        <v>247</v>
      </c>
      <c r="I31" s="73">
        <f t="shared" si="7"/>
        <v>7.6258104353195426</v>
      </c>
      <c r="J31" s="21">
        <v>9</v>
      </c>
      <c r="K31" s="73">
        <f t="shared" si="8"/>
        <v>0.59445178335534998</v>
      </c>
      <c r="L31" s="21">
        <v>32</v>
      </c>
      <c r="M31" s="73">
        <f t="shared" si="9"/>
        <v>0.98795924668107438</v>
      </c>
      <c r="N31" s="100">
        <f t="shared" si="10"/>
        <v>173</v>
      </c>
      <c r="O31" s="73">
        <f t="shared" si="11"/>
        <v>11.426684280052839</v>
      </c>
      <c r="P31" s="100">
        <f t="shared" si="12"/>
        <v>279</v>
      </c>
      <c r="Q31" s="73">
        <f t="shared" si="13"/>
        <v>8.6137696820006173</v>
      </c>
      <c r="R31" s="57">
        <f t="shared" si="0"/>
        <v>7.6258104353195435</v>
      </c>
      <c r="S31" s="58">
        <f t="shared" si="1"/>
        <v>8.6137696820006173</v>
      </c>
      <c r="T31" s="58">
        <f t="shared" si="2"/>
        <v>0.98795924668107438</v>
      </c>
      <c r="U31" s="58">
        <f t="shared" si="3"/>
        <v>10.83223249669749</v>
      </c>
      <c r="V31" s="58">
        <f t="shared" si="4"/>
        <v>0.59445178335535009</v>
      </c>
      <c r="W31" s="58">
        <f t="shared" si="5"/>
        <v>11.426684280052839</v>
      </c>
      <c r="X31" s="32"/>
      <c r="Y31" s="32"/>
      <c r="AB31" s="32"/>
    </row>
    <row r="32" spans="1:28" ht="12.2" customHeight="1" x14ac:dyDescent="0.2">
      <c r="A32" s="113"/>
      <c r="B32" s="4">
        <v>24</v>
      </c>
      <c r="C32" s="132" t="s">
        <v>316</v>
      </c>
      <c r="D32" s="21">
        <v>725</v>
      </c>
      <c r="E32" s="21">
        <v>794</v>
      </c>
      <c r="F32" s="21">
        <v>52</v>
      </c>
      <c r="G32" s="73">
        <f t="shared" si="6"/>
        <v>7.1724137931034475</v>
      </c>
      <c r="H32" s="21">
        <v>45</v>
      </c>
      <c r="I32" s="73">
        <f t="shared" si="7"/>
        <v>5.6675062972292185</v>
      </c>
      <c r="J32" s="21">
        <v>3</v>
      </c>
      <c r="K32" s="73">
        <f t="shared" si="8"/>
        <v>0.41379310344827586</v>
      </c>
      <c r="L32" s="21">
        <v>7</v>
      </c>
      <c r="M32" s="73">
        <f t="shared" si="9"/>
        <v>0.88161209068010082</v>
      </c>
      <c r="N32" s="100">
        <f t="shared" si="10"/>
        <v>55</v>
      </c>
      <c r="O32" s="73">
        <f t="shared" si="11"/>
        <v>7.5862068965517242</v>
      </c>
      <c r="P32" s="100">
        <f t="shared" si="12"/>
        <v>52</v>
      </c>
      <c r="Q32" s="73">
        <f t="shared" si="13"/>
        <v>6.5491183879093198</v>
      </c>
      <c r="R32" s="57">
        <f t="shared" si="0"/>
        <v>5.6675062972292194</v>
      </c>
      <c r="S32" s="58">
        <f t="shared" si="1"/>
        <v>6.5491183879093198</v>
      </c>
      <c r="T32" s="58">
        <f t="shared" si="2"/>
        <v>0.88161209068010071</v>
      </c>
      <c r="U32" s="58">
        <f t="shared" si="3"/>
        <v>7.1724137931034484</v>
      </c>
      <c r="V32" s="58">
        <f t="shared" si="4"/>
        <v>0.41379310344827586</v>
      </c>
      <c r="W32" s="58">
        <f t="shared" si="5"/>
        <v>7.5862068965517242</v>
      </c>
      <c r="X32" s="32"/>
      <c r="Y32" s="32"/>
      <c r="AB32" s="32"/>
    </row>
    <row r="33" spans="1:28" ht="12.2" customHeight="1" x14ac:dyDescent="0.2">
      <c r="A33" s="113"/>
      <c r="B33" s="4">
        <v>25</v>
      </c>
      <c r="C33" s="132" t="s">
        <v>317</v>
      </c>
      <c r="D33" s="21">
        <v>1471</v>
      </c>
      <c r="E33" s="21">
        <v>3418</v>
      </c>
      <c r="F33" s="21">
        <v>152</v>
      </c>
      <c r="G33" s="73">
        <f t="shared" si="6"/>
        <v>10.333106730115569</v>
      </c>
      <c r="H33" s="21">
        <v>177</v>
      </c>
      <c r="I33" s="73">
        <f t="shared" si="7"/>
        <v>5.1784669397308365</v>
      </c>
      <c r="J33" s="21">
        <v>11</v>
      </c>
      <c r="K33" s="73">
        <f t="shared" si="8"/>
        <v>0.74779061862678453</v>
      </c>
      <c r="L33" s="21">
        <v>13</v>
      </c>
      <c r="M33" s="73">
        <f t="shared" si="9"/>
        <v>0.3803393797542422</v>
      </c>
      <c r="N33" s="100">
        <f t="shared" si="10"/>
        <v>163</v>
      </c>
      <c r="O33" s="73">
        <f t="shared" si="11"/>
        <v>11.080897348742353</v>
      </c>
      <c r="P33" s="100">
        <f t="shared" si="12"/>
        <v>190</v>
      </c>
      <c r="Q33" s="73">
        <f t="shared" si="13"/>
        <v>5.558806319485079</v>
      </c>
      <c r="R33" s="57">
        <f t="shared" si="0"/>
        <v>5.1784669397308365</v>
      </c>
      <c r="S33" s="58">
        <f t="shared" si="1"/>
        <v>5.558806319485079</v>
      </c>
      <c r="T33" s="58">
        <f t="shared" si="2"/>
        <v>0.38033937975424226</v>
      </c>
      <c r="U33" s="58">
        <f t="shared" si="3"/>
        <v>10.333106730115567</v>
      </c>
      <c r="V33" s="58">
        <f t="shared" si="4"/>
        <v>0.74779061862678453</v>
      </c>
      <c r="W33" s="58">
        <f t="shared" si="5"/>
        <v>11.080897348742353</v>
      </c>
      <c r="X33" s="32"/>
      <c r="Y33" s="32"/>
      <c r="AB33" s="32"/>
    </row>
    <row r="34" spans="1:28" ht="12.2" customHeight="1" x14ac:dyDescent="0.2">
      <c r="A34" s="113"/>
      <c r="B34" s="4">
        <v>26</v>
      </c>
      <c r="C34" s="132" t="s">
        <v>96</v>
      </c>
      <c r="D34" s="21">
        <v>9010</v>
      </c>
      <c r="E34" s="21">
        <v>12651</v>
      </c>
      <c r="F34" s="21">
        <v>1525</v>
      </c>
      <c r="G34" s="73">
        <f t="shared" si="6"/>
        <v>16.925638179800224</v>
      </c>
      <c r="H34" s="21">
        <v>1360</v>
      </c>
      <c r="I34" s="73">
        <f t="shared" si="7"/>
        <v>10.75013832898585</v>
      </c>
      <c r="J34" s="21">
        <v>127</v>
      </c>
      <c r="K34" s="73">
        <f t="shared" si="8"/>
        <v>1.409544950055494</v>
      </c>
      <c r="L34" s="21">
        <v>129</v>
      </c>
      <c r="M34" s="73">
        <f t="shared" si="9"/>
        <v>1.0196822385582167</v>
      </c>
      <c r="N34" s="100">
        <f t="shared" si="10"/>
        <v>1652</v>
      </c>
      <c r="O34" s="73">
        <f t="shared" si="11"/>
        <v>18.335183129855718</v>
      </c>
      <c r="P34" s="100">
        <f t="shared" si="12"/>
        <v>1489</v>
      </c>
      <c r="Q34" s="73">
        <f t="shared" si="13"/>
        <v>11.769820567544068</v>
      </c>
      <c r="R34" s="57">
        <f t="shared" si="0"/>
        <v>10.750138328985852</v>
      </c>
      <c r="S34" s="58">
        <f t="shared" si="1"/>
        <v>11.769820567544068</v>
      </c>
      <c r="T34" s="58">
        <f t="shared" si="2"/>
        <v>1.0196822385582167</v>
      </c>
      <c r="U34" s="58">
        <f t="shared" si="3"/>
        <v>16.92563817980022</v>
      </c>
      <c r="V34" s="58">
        <f t="shared" si="4"/>
        <v>1.409544950055494</v>
      </c>
      <c r="W34" s="58">
        <f t="shared" si="5"/>
        <v>18.335183129855714</v>
      </c>
    </row>
    <row r="35" spans="1:28" ht="12.2" customHeight="1" x14ac:dyDescent="0.2">
      <c r="A35" s="113"/>
      <c r="B35" s="4">
        <v>27</v>
      </c>
      <c r="C35" s="132" t="s">
        <v>97</v>
      </c>
      <c r="D35" s="47"/>
      <c r="E35" s="47"/>
      <c r="F35" s="47"/>
      <c r="G35" s="144"/>
      <c r="H35" s="47"/>
      <c r="I35" s="144"/>
      <c r="J35" s="47"/>
      <c r="K35" s="144"/>
      <c r="L35" s="47"/>
      <c r="M35" s="144"/>
      <c r="N35" s="145"/>
      <c r="O35" s="144"/>
      <c r="P35" s="145"/>
      <c r="Q35" s="144" t="str">
        <f t="shared" si="13"/>
        <v>0</v>
      </c>
      <c r="R35" s="57">
        <f t="shared" si="0"/>
        <v>0</v>
      </c>
      <c r="S35" s="58">
        <f t="shared" si="1"/>
        <v>0</v>
      </c>
      <c r="T35" s="58">
        <f t="shared" si="2"/>
        <v>0</v>
      </c>
      <c r="U35" s="58">
        <f t="shared" si="3"/>
        <v>0</v>
      </c>
      <c r="V35" s="58">
        <f t="shared" si="4"/>
        <v>0</v>
      </c>
      <c r="W35" s="58">
        <f t="shared" si="5"/>
        <v>0</v>
      </c>
      <c r="X35" s="32"/>
      <c r="Y35" s="32"/>
      <c r="AB35" s="32"/>
    </row>
    <row r="36" spans="1:28" ht="12.2" customHeight="1" x14ac:dyDescent="0.2">
      <c r="A36" s="113"/>
      <c r="B36" s="77"/>
      <c r="C36" s="133" t="s">
        <v>25</v>
      </c>
      <c r="D36" s="61">
        <f>SUM(D9:D35)</f>
        <v>65798</v>
      </c>
      <c r="E36" s="61">
        <f>SUM(E9:E35)</f>
        <v>96496</v>
      </c>
      <c r="F36" s="61">
        <f>SUM(F9:F35)</f>
        <v>6592</v>
      </c>
      <c r="G36" s="107">
        <f>IF(D36=0,0,F36/D36*100)</f>
        <v>10.018541597009028</v>
      </c>
      <c r="H36" s="61">
        <f>SUM(H9:H35)</f>
        <v>6938</v>
      </c>
      <c r="I36" s="107">
        <f>IF(E36=0,"0",H36/E36*100)</f>
        <v>7.1899353341071128</v>
      </c>
      <c r="J36" s="61">
        <f>SUM(J9:J35)</f>
        <v>474</v>
      </c>
      <c r="K36" s="107">
        <f>IF(D36=0,0,J36/D36*100)</f>
        <v>0.72038663789172919</v>
      </c>
      <c r="L36" s="61">
        <f>SUM(L9:L35)</f>
        <v>569</v>
      </c>
      <c r="M36" s="107">
        <f>IF(E36=0,"0",L36/E36*100)</f>
        <v>0.5896617476372078</v>
      </c>
      <c r="N36" s="61">
        <f>F36+J36</f>
        <v>7066</v>
      </c>
      <c r="O36" s="107">
        <f>IF(D36=0,0,N36/D36*100)</f>
        <v>10.738928234900758</v>
      </c>
      <c r="P36" s="61">
        <f>L36+H36</f>
        <v>7507</v>
      </c>
      <c r="Q36" s="107">
        <f t="shared" si="13"/>
        <v>7.7795970817443214</v>
      </c>
      <c r="R36" s="57">
        <f t="shared" si="0"/>
        <v>7.1899353341071128</v>
      </c>
      <c r="S36" s="58">
        <f t="shared" si="1"/>
        <v>7.7795970817443214</v>
      </c>
      <c r="T36" s="58">
        <f t="shared" si="2"/>
        <v>0.5896617476372078</v>
      </c>
      <c r="U36" s="58">
        <f t="shared" si="3"/>
        <v>10.018541597009028</v>
      </c>
      <c r="V36" s="58">
        <f t="shared" si="4"/>
        <v>0.72038663789172919</v>
      </c>
      <c r="W36" s="58">
        <f t="shared" si="5"/>
        <v>10.738928234900756</v>
      </c>
    </row>
    <row r="37" spans="1:28" ht="12.95" customHeight="1" x14ac:dyDescent="0.2">
      <c r="B37" s="38"/>
      <c r="C37" s="38"/>
      <c r="D37" s="85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28" ht="12.95" customHeight="1" x14ac:dyDescent="0.2">
      <c r="C38" s="1" t="s">
        <v>355</v>
      </c>
    </row>
    <row r="39" spans="1:28" ht="12.95" customHeight="1" x14ac:dyDescent="0.2">
      <c r="C39" s="1"/>
      <c r="D39" s="1"/>
      <c r="E39" s="1"/>
      <c r="F39" s="1"/>
      <c r="G39" s="1"/>
      <c r="H39" s="49"/>
      <c r="I39" s="1"/>
      <c r="J39" s="1"/>
      <c r="K39" s="1"/>
      <c r="L39" s="49"/>
      <c r="M39" s="1"/>
      <c r="N39" s="1"/>
      <c r="O39" s="1"/>
      <c r="P39" s="1"/>
      <c r="Q39" s="1"/>
    </row>
    <row r="40" spans="1:28" ht="12.95" customHeight="1" x14ac:dyDescent="0.2">
      <c r="C40" s="1"/>
      <c r="D40" s="1"/>
      <c r="E40" s="1"/>
      <c r="F40" s="1"/>
      <c r="G40" s="1"/>
      <c r="H40" s="49"/>
      <c r="I40" s="1"/>
      <c r="J40" s="1"/>
      <c r="K40" s="1"/>
      <c r="L40" s="49"/>
      <c r="M40" s="1"/>
      <c r="N40" s="1"/>
      <c r="O40" s="1"/>
      <c r="P40" s="1"/>
      <c r="Q40" s="1"/>
    </row>
    <row r="41" spans="1:28" ht="12.95" customHeight="1" x14ac:dyDescent="0.2">
      <c r="C41" s="39"/>
      <c r="D41" s="1"/>
      <c r="E41" s="49"/>
      <c r="F41" s="1"/>
      <c r="G41" s="1"/>
      <c r="H41" s="49"/>
      <c r="I41" s="1"/>
      <c r="J41" s="1"/>
      <c r="K41" s="1"/>
      <c r="L41" s="49"/>
      <c r="M41" s="1"/>
      <c r="N41" s="1"/>
      <c r="O41" s="1"/>
      <c r="P41" s="1"/>
      <c r="Q41" s="1"/>
    </row>
    <row r="42" spans="1:28" ht="12.95" customHeight="1" x14ac:dyDescent="0.2">
      <c r="C42" s="39"/>
      <c r="D42" s="1"/>
      <c r="E42" s="49"/>
      <c r="F42" s="1"/>
      <c r="G42" s="1"/>
      <c r="H42" s="39"/>
      <c r="I42" s="1"/>
      <c r="J42" s="1"/>
      <c r="K42" s="1"/>
      <c r="L42" s="39"/>
      <c r="M42" s="1"/>
      <c r="N42" s="1"/>
      <c r="O42" s="1"/>
      <c r="P42" s="1"/>
      <c r="Q42" s="1"/>
    </row>
    <row r="43" spans="1:28" ht="12.95" customHeight="1" x14ac:dyDescent="0.2">
      <c r="C43" s="39"/>
      <c r="D43" s="1"/>
      <c r="E43" s="49"/>
      <c r="F43" s="1"/>
      <c r="G43" s="1"/>
      <c r="H43" s="49"/>
      <c r="I43" s="1"/>
      <c r="J43" s="1"/>
      <c r="K43" s="1"/>
      <c r="L43" s="49"/>
      <c r="M43" s="1"/>
      <c r="N43" s="1"/>
      <c r="O43" s="1"/>
      <c r="P43" s="1"/>
      <c r="Q43" s="1"/>
    </row>
    <row r="44" spans="1:28" ht="12.95" customHeight="1" x14ac:dyDescent="0.2">
      <c r="C44" s="39"/>
      <c r="D44" s="1"/>
      <c r="E44" s="4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28" ht="12.95" customHeight="1" x14ac:dyDescent="0.2">
      <c r="C45" s="1"/>
      <c r="D45" s="1"/>
      <c r="E45" s="1"/>
      <c r="F45" s="1"/>
      <c r="G45" s="1"/>
      <c r="H45" s="49"/>
      <c r="I45" s="1"/>
      <c r="J45" s="1"/>
      <c r="K45" s="1"/>
      <c r="L45" s="49"/>
      <c r="M45" s="1"/>
      <c r="N45" s="1"/>
      <c r="O45" s="1"/>
      <c r="P45" s="1"/>
      <c r="Q45" s="1"/>
    </row>
    <row r="46" spans="1:28" ht="12.95" customHeight="1" x14ac:dyDescent="0.2">
      <c r="C46" s="1"/>
      <c r="D46" s="1"/>
      <c r="E46" s="1"/>
      <c r="F46" s="1"/>
      <c r="G46" s="1"/>
      <c r="H46" s="49"/>
      <c r="I46" s="1"/>
      <c r="J46" s="1"/>
      <c r="K46" s="1"/>
      <c r="L46" s="49"/>
      <c r="M46" s="1"/>
      <c r="N46" s="1"/>
      <c r="O46" s="1"/>
      <c r="P46" s="1"/>
      <c r="Q46" s="1"/>
    </row>
    <row r="47" spans="1:28" ht="12.95" customHeight="1" x14ac:dyDescent="0.2">
      <c r="C47" s="1"/>
      <c r="D47" s="1"/>
      <c r="E47" s="1"/>
      <c r="F47" s="1"/>
      <c r="G47" s="1"/>
      <c r="H47" s="49"/>
      <c r="I47" s="1"/>
      <c r="J47" s="1"/>
      <c r="K47" s="1"/>
      <c r="L47" s="49"/>
      <c r="M47" s="1"/>
      <c r="N47" s="1"/>
      <c r="O47" s="1"/>
      <c r="P47" s="1"/>
      <c r="Q47" s="1"/>
    </row>
  </sheetData>
  <mergeCells count="17">
    <mergeCell ref="P6:Q6"/>
    <mergeCell ref="E6:E7"/>
    <mergeCell ref="F6:G6"/>
    <mergeCell ref="H6:I6"/>
    <mergeCell ref="J6:K6"/>
    <mergeCell ref="L6:M6"/>
    <mergeCell ref="N6:O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</mergeCells>
  <pageMargins left="0.51181102362204722" right="0.31496062992125984" top="0.55118110236220474" bottom="0.35433070866141736" header="0.31496062992125984" footer="0.31496062992125984"/>
  <pageSetup paperSize="9" scale="90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opLeftCell="B4" workbookViewId="0"/>
  </sheetViews>
  <sheetFormatPr defaultRowHeight="12.75" x14ac:dyDescent="0.2"/>
  <cols>
    <col min="1" max="1" width="2" hidden="1" customWidth="1"/>
    <col min="2" max="2" width="3.42578125" customWidth="1"/>
    <col min="3" max="3" width="18.140625" customWidth="1"/>
    <col min="4" max="13" width="9.28515625" customWidth="1"/>
    <col min="14" max="17" width="8.5703125" customWidth="1"/>
    <col min="18" max="18" width="7" customWidth="1"/>
    <col min="19" max="20" width="3.5703125" hidden="1" customWidth="1"/>
    <col min="21" max="24" width="3.5703125" customWidth="1"/>
  </cols>
  <sheetData>
    <row r="1" spans="1:26" ht="14.45" customHeight="1" x14ac:dyDescent="0.2">
      <c r="B1" s="140"/>
      <c r="C1" s="140"/>
      <c r="P1" s="11" t="s">
        <v>365</v>
      </c>
    </row>
    <row r="2" spans="1:26" ht="32.450000000000003" customHeight="1" x14ac:dyDescent="0.25">
      <c r="A2" s="305" t="s">
        <v>358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58"/>
      <c r="S2" s="58"/>
      <c r="T2" s="58"/>
    </row>
    <row r="3" spans="1:26" ht="9.75" customHeight="1" x14ac:dyDescent="0.2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58"/>
      <c r="S3" s="58"/>
      <c r="T3" s="58"/>
    </row>
    <row r="4" spans="1:26" ht="14.45" customHeight="1" x14ac:dyDescent="0.2">
      <c r="A4" s="320" t="s">
        <v>359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58"/>
      <c r="S4" s="58"/>
      <c r="T4" s="58"/>
    </row>
    <row r="5" spans="1:26" ht="46.9" customHeight="1" x14ac:dyDescent="0.2">
      <c r="A5" s="113"/>
      <c r="B5" s="291" t="s">
        <v>1</v>
      </c>
      <c r="C5" s="370" t="s">
        <v>70</v>
      </c>
      <c r="D5" s="291" t="s">
        <v>361</v>
      </c>
      <c r="E5" s="291"/>
      <c r="F5" s="291" t="s">
        <v>362</v>
      </c>
      <c r="G5" s="291"/>
      <c r="H5" s="291"/>
      <c r="I5" s="291"/>
      <c r="J5" s="291" t="s">
        <v>363</v>
      </c>
      <c r="K5" s="291"/>
      <c r="L5" s="291"/>
      <c r="M5" s="291"/>
      <c r="N5" s="291" t="s">
        <v>364</v>
      </c>
      <c r="O5" s="291"/>
      <c r="P5" s="291"/>
      <c r="Q5" s="291"/>
      <c r="R5" s="57"/>
      <c r="S5" s="58"/>
      <c r="T5" s="58"/>
    </row>
    <row r="6" spans="1:26" ht="18.2" customHeight="1" x14ac:dyDescent="0.2">
      <c r="A6" s="113"/>
      <c r="B6" s="291"/>
      <c r="C6" s="370"/>
      <c r="D6" s="258">
        <v>2017</v>
      </c>
      <c r="E6" s="258">
        <v>2018</v>
      </c>
      <c r="F6" s="258">
        <v>2017</v>
      </c>
      <c r="G6" s="258"/>
      <c r="H6" s="258">
        <v>2018</v>
      </c>
      <c r="I6" s="258"/>
      <c r="J6" s="258">
        <v>2017</v>
      </c>
      <c r="K6" s="258"/>
      <c r="L6" s="258">
        <v>2018</v>
      </c>
      <c r="M6" s="258"/>
      <c r="N6" s="258">
        <v>2017</v>
      </c>
      <c r="O6" s="258"/>
      <c r="P6" s="258">
        <v>2018</v>
      </c>
      <c r="Q6" s="258"/>
      <c r="R6" s="57"/>
      <c r="S6" s="58"/>
      <c r="T6" s="58"/>
    </row>
    <row r="7" spans="1:26" ht="24.95" customHeight="1" x14ac:dyDescent="0.2">
      <c r="A7" s="146"/>
      <c r="B7" s="291"/>
      <c r="C7" s="370"/>
      <c r="D7" s="258"/>
      <c r="E7" s="258"/>
      <c r="F7" s="8" t="s">
        <v>321</v>
      </c>
      <c r="G7" s="117" t="s">
        <v>322</v>
      </c>
      <c r="H7" s="8" t="s">
        <v>321</v>
      </c>
      <c r="I7" s="117" t="s">
        <v>322</v>
      </c>
      <c r="J7" s="117" t="s">
        <v>321</v>
      </c>
      <c r="K7" s="117" t="s">
        <v>322</v>
      </c>
      <c r="L7" s="117" t="s">
        <v>321</v>
      </c>
      <c r="M7" s="117" t="s">
        <v>322</v>
      </c>
      <c r="N7" s="8" t="s">
        <v>321</v>
      </c>
      <c r="O7" s="117" t="s">
        <v>322</v>
      </c>
      <c r="P7" s="8" t="s">
        <v>321</v>
      </c>
      <c r="Q7" s="117" t="s">
        <v>322</v>
      </c>
      <c r="R7" s="57"/>
      <c r="S7" s="58"/>
      <c r="T7" s="58"/>
    </row>
    <row r="8" spans="1:26" ht="12.2" customHeight="1" x14ac:dyDescent="0.2">
      <c r="A8" s="147"/>
      <c r="B8" s="134" t="s">
        <v>2</v>
      </c>
      <c r="C8" s="134" t="s">
        <v>4</v>
      </c>
      <c r="D8" s="134">
        <v>1</v>
      </c>
      <c r="E8" s="134">
        <v>2</v>
      </c>
      <c r="F8" s="134">
        <v>3</v>
      </c>
      <c r="G8" s="134">
        <v>4</v>
      </c>
      <c r="H8" s="134">
        <v>5</v>
      </c>
      <c r="I8" s="134">
        <v>6</v>
      </c>
      <c r="J8" s="134">
        <v>7</v>
      </c>
      <c r="K8" s="134">
        <v>8</v>
      </c>
      <c r="L8" s="134">
        <v>9</v>
      </c>
      <c r="M8" s="134">
        <v>10</v>
      </c>
      <c r="N8" s="134">
        <v>11</v>
      </c>
      <c r="O8" s="134">
        <v>12</v>
      </c>
      <c r="P8" s="134">
        <v>13</v>
      </c>
      <c r="Q8" s="134">
        <v>14</v>
      </c>
      <c r="R8" s="57"/>
      <c r="S8" s="58"/>
      <c r="T8" s="58"/>
    </row>
    <row r="9" spans="1:26" ht="14.45" customHeight="1" x14ac:dyDescent="0.2">
      <c r="A9" s="147"/>
      <c r="B9" s="4">
        <v>1</v>
      </c>
      <c r="C9" s="132" t="s">
        <v>328</v>
      </c>
      <c r="D9" s="21"/>
      <c r="E9" s="21"/>
      <c r="F9" s="21"/>
      <c r="G9" s="73"/>
      <c r="H9" s="21"/>
      <c r="I9" s="73"/>
      <c r="J9" s="21"/>
      <c r="K9" s="73"/>
      <c r="L9" s="21"/>
      <c r="M9" s="73"/>
      <c r="N9" s="100"/>
      <c r="O9" s="73"/>
      <c r="P9" s="100"/>
      <c r="Q9" s="73"/>
      <c r="R9" s="57">
        <f t="shared" ref="R9:R34" si="0">IF(D9=0,0,SUM(F9*100/D9))</f>
        <v>0</v>
      </c>
      <c r="S9" s="58">
        <f t="shared" ref="S9:S36" si="1">IF(E9=0,0,SUM(H9*100/E9))</f>
        <v>0</v>
      </c>
      <c r="T9" s="58">
        <f t="shared" ref="T9:T36" si="2">IF(D9=0,0,SUM(J9*100/D9))</f>
        <v>0</v>
      </c>
      <c r="U9" s="58">
        <f t="shared" ref="U9:U36" si="3">IF(E9=0,0,SUM(L9*100/E9))</f>
        <v>0</v>
      </c>
      <c r="V9" s="58">
        <f t="shared" ref="V9:V36" si="4">IF(D9=0,0,SUM(N9*100/D9))</f>
        <v>0</v>
      </c>
      <c r="W9" s="58">
        <f t="shared" ref="W9:W36" si="5">IF(E9=0,0,SUM(P9*100/E9))</f>
        <v>0</v>
      </c>
      <c r="X9" s="32"/>
      <c r="Y9" s="32"/>
      <c r="Z9" s="32"/>
    </row>
    <row r="10" spans="1:26" ht="14.45" customHeight="1" x14ac:dyDescent="0.2">
      <c r="A10" s="147"/>
      <c r="B10" s="4">
        <v>2</v>
      </c>
      <c r="C10" s="132" t="s">
        <v>294</v>
      </c>
      <c r="D10" s="21">
        <v>930</v>
      </c>
      <c r="E10" s="21">
        <v>583</v>
      </c>
      <c r="F10" s="21">
        <v>115</v>
      </c>
      <c r="G10" s="73">
        <f t="shared" ref="G10:G34" si="6">IF(D10=0,0,F10/D10*100)</f>
        <v>12.365591397849462</v>
      </c>
      <c r="H10" s="21">
        <v>33</v>
      </c>
      <c r="I10" s="73">
        <f t="shared" ref="I10:I34" si="7">IF(E10=0,"0",H10/E10*100)</f>
        <v>5.6603773584905666</v>
      </c>
      <c r="J10" s="21">
        <v>2</v>
      </c>
      <c r="K10" s="73">
        <f t="shared" ref="K10:K34" si="8">IF(D10=0,0,J10/D10*100)</f>
        <v>0.21505376344086022</v>
      </c>
      <c r="L10" s="21"/>
      <c r="M10" s="73">
        <f t="shared" ref="M10:M34" si="9">IF(E10=0,"0",L10/E10*100)</f>
        <v>0</v>
      </c>
      <c r="N10" s="100">
        <f t="shared" ref="N10:N34" si="10">F10+J10</f>
        <v>117</v>
      </c>
      <c r="O10" s="73">
        <f t="shared" ref="O10:O34" si="11">IF(D10=0,0,N10/D10*100)</f>
        <v>12.580645161290322</v>
      </c>
      <c r="P10" s="100">
        <f t="shared" ref="P10:P34" si="12">H10+L10</f>
        <v>33</v>
      </c>
      <c r="Q10" s="73">
        <f t="shared" ref="Q10:Q36" si="13">IF(E10=0,"0",P10/E10*100)</f>
        <v>5.6603773584905666</v>
      </c>
      <c r="R10" s="57">
        <f t="shared" si="0"/>
        <v>12.365591397849462</v>
      </c>
      <c r="S10" s="58">
        <f t="shared" si="1"/>
        <v>5.6603773584905657</v>
      </c>
      <c r="T10" s="58">
        <f t="shared" si="2"/>
        <v>0.21505376344086022</v>
      </c>
      <c r="U10" s="58">
        <f t="shared" si="3"/>
        <v>0</v>
      </c>
      <c r="V10" s="58">
        <f t="shared" si="4"/>
        <v>12.580645161290322</v>
      </c>
      <c r="W10" s="58">
        <f t="shared" si="5"/>
        <v>5.6603773584905657</v>
      </c>
      <c r="X10" s="32"/>
      <c r="Y10" s="32"/>
      <c r="Z10" s="32"/>
    </row>
    <row r="11" spans="1:26" ht="14.45" customHeight="1" x14ac:dyDescent="0.2">
      <c r="A11" s="147"/>
      <c r="B11" s="4">
        <v>3</v>
      </c>
      <c r="C11" s="132" t="s">
        <v>295</v>
      </c>
      <c r="D11" s="21">
        <v>984</v>
      </c>
      <c r="E11" s="21">
        <v>388</v>
      </c>
      <c r="F11" s="21">
        <v>35</v>
      </c>
      <c r="G11" s="73">
        <f t="shared" si="6"/>
        <v>3.5569105691056908</v>
      </c>
      <c r="H11" s="21">
        <v>22</v>
      </c>
      <c r="I11" s="73">
        <f t="shared" si="7"/>
        <v>5.6701030927835054</v>
      </c>
      <c r="J11" s="21"/>
      <c r="K11" s="73">
        <f t="shared" si="8"/>
        <v>0</v>
      </c>
      <c r="L11" s="21"/>
      <c r="M11" s="73">
        <f t="shared" si="9"/>
        <v>0</v>
      </c>
      <c r="N11" s="100">
        <f t="shared" si="10"/>
        <v>35</v>
      </c>
      <c r="O11" s="73">
        <f t="shared" si="11"/>
        <v>3.5569105691056908</v>
      </c>
      <c r="P11" s="100">
        <f t="shared" si="12"/>
        <v>22</v>
      </c>
      <c r="Q11" s="73">
        <f t="shared" si="13"/>
        <v>5.6701030927835054</v>
      </c>
      <c r="R11" s="57">
        <f t="shared" si="0"/>
        <v>3.5569105691056913</v>
      </c>
      <c r="S11" s="58">
        <f t="shared" si="1"/>
        <v>5.6701030927835054</v>
      </c>
      <c r="T11" s="58">
        <f t="shared" si="2"/>
        <v>0</v>
      </c>
      <c r="U11" s="58">
        <f t="shared" si="3"/>
        <v>0</v>
      </c>
      <c r="V11" s="58">
        <f t="shared" si="4"/>
        <v>3.5569105691056913</v>
      </c>
      <c r="W11" s="58">
        <f t="shared" si="5"/>
        <v>5.6701030927835054</v>
      </c>
      <c r="X11" s="32"/>
      <c r="Y11" s="32"/>
      <c r="Z11" s="32"/>
    </row>
    <row r="12" spans="1:26" ht="14.45" customHeight="1" x14ac:dyDescent="0.2">
      <c r="A12" s="147"/>
      <c r="B12" s="4">
        <v>4</v>
      </c>
      <c r="C12" s="132" t="s">
        <v>296</v>
      </c>
      <c r="D12" s="21">
        <v>2604</v>
      </c>
      <c r="E12" s="21">
        <v>1445</v>
      </c>
      <c r="F12" s="21">
        <v>271</v>
      </c>
      <c r="G12" s="73">
        <f t="shared" si="6"/>
        <v>10.407066052227343</v>
      </c>
      <c r="H12" s="21">
        <v>87</v>
      </c>
      <c r="I12" s="73">
        <f t="shared" si="7"/>
        <v>6.0207612456747404</v>
      </c>
      <c r="J12" s="21">
        <v>5</v>
      </c>
      <c r="K12" s="73">
        <f t="shared" si="8"/>
        <v>0.19201228878648233</v>
      </c>
      <c r="L12" s="21">
        <v>2</v>
      </c>
      <c r="M12" s="73">
        <f t="shared" si="9"/>
        <v>0.13840830449826988</v>
      </c>
      <c r="N12" s="100">
        <f t="shared" si="10"/>
        <v>276</v>
      </c>
      <c r="O12" s="73">
        <f t="shared" si="11"/>
        <v>10.599078341013826</v>
      </c>
      <c r="P12" s="100">
        <f t="shared" si="12"/>
        <v>89</v>
      </c>
      <c r="Q12" s="73">
        <f t="shared" si="13"/>
        <v>6.1591695501730106</v>
      </c>
      <c r="R12" s="57">
        <f t="shared" si="0"/>
        <v>10.407066052227343</v>
      </c>
      <c r="S12" s="58">
        <f t="shared" si="1"/>
        <v>6.0207612456747404</v>
      </c>
      <c r="T12" s="58">
        <f t="shared" si="2"/>
        <v>0.19201228878648233</v>
      </c>
      <c r="U12" s="58">
        <f t="shared" si="3"/>
        <v>0.13840830449826991</v>
      </c>
      <c r="V12" s="58">
        <f t="shared" si="4"/>
        <v>10.599078341013826</v>
      </c>
      <c r="W12" s="58">
        <f t="shared" si="5"/>
        <v>6.1591695501730106</v>
      </c>
      <c r="X12" s="32"/>
      <c r="Y12" s="32"/>
      <c r="Z12" s="32"/>
    </row>
    <row r="13" spans="1:26" ht="14.45" customHeight="1" x14ac:dyDescent="0.2">
      <c r="A13" s="147"/>
      <c r="B13" s="4">
        <v>5</v>
      </c>
      <c r="C13" s="132" t="s">
        <v>297</v>
      </c>
      <c r="D13" s="21">
        <v>1980</v>
      </c>
      <c r="E13" s="21">
        <v>843</v>
      </c>
      <c r="F13" s="21">
        <v>105</v>
      </c>
      <c r="G13" s="73">
        <f t="shared" si="6"/>
        <v>5.3030303030303028</v>
      </c>
      <c r="H13" s="21">
        <v>35</v>
      </c>
      <c r="I13" s="73">
        <f t="shared" si="7"/>
        <v>4.1518386714116247</v>
      </c>
      <c r="J13" s="21">
        <v>1</v>
      </c>
      <c r="K13" s="73">
        <f t="shared" si="8"/>
        <v>5.0505050505050504E-2</v>
      </c>
      <c r="L13" s="21">
        <v>1</v>
      </c>
      <c r="M13" s="73">
        <f t="shared" si="9"/>
        <v>0.11862396204033215</v>
      </c>
      <c r="N13" s="100">
        <f t="shared" si="10"/>
        <v>106</v>
      </c>
      <c r="O13" s="73">
        <f t="shared" si="11"/>
        <v>5.3535353535353529</v>
      </c>
      <c r="P13" s="100">
        <f t="shared" si="12"/>
        <v>36</v>
      </c>
      <c r="Q13" s="73">
        <f t="shared" si="13"/>
        <v>4.2704626334519578</v>
      </c>
      <c r="R13" s="57">
        <f t="shared" si="0"/>
        <v>5.3030303030303028</v>
      </c>
      <c r="S13" s="58">
        <f t="shared" si="1"/>
        <v>4.1518386714116255</v>
      </c>
      <c r="T13" s="58">
        <f t="shared" si="2"/>
        <v>5.0505050505050504E-2</v>
      </c>
      <c r="U13" s="58">
        <f t="shared" si="3"/>
        <v>0.11862396204033215</v>
      </c>
      <c r="V13" s="58">
        <f t="shared" si="4"/>
        <v>5.3535353535353538</v>
      </c>
      <c r="W13" s="58">
        <f t="shared" si="5"/>
        <v>4.2704626334519569</v>
      </c>
      <c r="X13" s="32"/>
      <c r="Y13" s="32"/>
      <c r="Z13" s="32"/>
    </row>
    <row r="14" spans="1:26" ht="14.45" customHeight="1" x14ac:dyDescent="0.2">
      <c r="A14" s="147"/>
      <c r="B14" s="4">
        <v>6</v>
      </c>
      <c r="C14" s="132" t="s">
        <v>298</v>
      </c>
      <c r="D14" s="21">
        <v>1545</v>
      </c>
      <c r="E14" s="21">
        <v>560</v>
      </c>
      <c r="F14" s="21">
        <v>116</v>
      </c>
      <c r="G14" s="73">
        <f t="shared" si="6"/>
        <v>7.508090614886731</v>
      </c>
      <c r="H14" s="21">
        <v>46</v>
      </c>
      <c r="I14" s="73">
        <f t="shared" si="7"/>
        <v>8.2142857142857135</v>
      </c>
      <c r="J14" s="21">
        <v>2</v>
      </c>
      <c r="K14" s="73">
        <f t="shared" si="8"/>
        <v>0.12944983818770225</v>
      </c>
      <c r="L14" s="21">
        <v>1</v>
      </c>
      <c r="M14" s="73">
        <f t="shared" si="9"/>
        <v>0.17857142857142858</v>
      </c>
      <c r="N14" s="100">
        <f t="shared" si="10"/>
        <v>118</v>
      </c>
      <c r="O14" s="73">
        <f t="shared" si="11"/>
        <v>7.6375404530744335</v>
      </c>
      <c r="P14" s="100">
        <f t="shared" si="12"/>
        <v>47</v>
      </c>
      <c r="Q14" s="73">
        <f t="shared" si="13"/>
        <v>8.3928571428571423</v>
      </c>
      <c r="R14" s="57">
        <f t="shared" si="0"/>
        <v>7.508090614886731</v>
      </c>
      <c r="S14" s="58">
        <f t="shared" si="1"/>
        <v>8.2142857142857135</v>
      </c>
      <c r="T14" s="58">
        <f t="shared" si="2"/>
        <v>0.12944983818770225</v>
      </c>
      <c r="U14" s="58">
        <f t="shared" si="3"/>
        <v>0.17857142857142858</v>
      </c>
      <c r="V14" s="58">
        <f t="shared" si="4"/>
        <v>7.6375404530744335</v>
      </c>
      <c r="W14" s="58">
        <f t="shared" si="5"/>
        <v>8.3928571428571423</v>
      </c>
    </row>
    <row r="15" spans="1:26" ht="14.45" customHeight="1" x14ac:dyDescent="0.2">
      <c r="A15" s="147"/>
      <c r="B15" s="4">
        <v>7</v>
      </c>
      <c r="C15" s="132" t="s">
        <v>299</v>
      </c>
      <c r="D15" s="21">
        <v>560</v>
      </c>
      <c r="E15" s="21">
        <v>417</v>
      </c>
      <c r="F15" s="21">
        <v>134</v>
      </c>
      <c r="G15" s="73">
        <f t="shared" si="6"/>
        <v>23.928571428571431</v>
      </c>
      <c r="H15" s="21">
        <v>36</v>
      </c>
      <c r="I15" s="73">
        <f t="shared" si="7"/>
        <v>8.6330935251798557</v>
      </c>
      <c r="J15" s="21"/>
      <c r="K15" s="73">
        <f t="shared" si="8"/>
        <v>0</v>
      </c>
      <c r="L15" s="21"/>
      <c r="M15" s="73">
        <f t="shared" si="9"/>
        <v>0</v>
      </c>
      <c r="N15" s="100">
        <f t="shared" si="10"/>
        <v>134</v>
      </c>
      <c r="O15" s="73">
        <f t="shared" si="11"/>
        <v>23.928571428571431</v>
      </c>
      <c r="P15" s="100">
        <f t="shared" si="12"/>
        <v>36</v>
      </c>
      <c r="Q15" s="73">
        <f t="shared" si="13"/>
        <v>8.6330935251798557</v>
      </c>
      <c r="R15" s="57">
        <f t="shared" si="0"/>
        <v>23.928571428571427</v>
      </c>
      <c r="S15" s="58">
        <f t="shared" si="1"/>
        <v>8.6330935251798557</v>
      </c>
      <c r="T15" s="58">
        <f t="shared" si="2"/>
        <v>0</v>
      </c>
      <c r="U15" s="58">
        <f t="shared" si="3"/>
        <v>0</v>
      </c>
      <c r="V15" s="58">
        <f t="shared" si="4"/>
        <v>23.928571428571427</v>
      </c>
      <c r="W15" s="58">
        <f t="shared" si="5"/>
        <v>8.6330935251798557</v>
      </c>
      <c r="X15" s="32"/>
      <c r="Y15" s="32"/>
      <c r="Z15" s="32"/>
    </row>
    <row r="16" spans="1:26" ht="14.45" customHeight="1" x14ac:dyDescent="0.2">
      <c r="A16" s="147"/>
      <c r="B16" s="4">
        <v>8</v>
      </c>
      <c r="C16" s="132" t="s">
        <v>300</v>
      </c>
      <c r="D16" s="21">
        <v>1703</v>
      </c>
      <c r="E16" s="21">
        <v>625</v>
      </c>
      <c r="F16" s="21">
        <v>150</v>
      </c>
      <c r="G16" s="73">
        <f t="shared" si="6"/>
        <v>8.8079859072225481</v>
      </c>
      <c r="H16" s="21">
        <v>44</v>
      </c>
      <c r="I16" s="73">
        <f t="shared" si="7"/>
        <v>7.04</v>
      </c>
      <c r="J16" s="21"/>
      <c r="K16" s="73">
        <f t="shared" si="8"/>
        <v>0</v>
      </c>
      <c r="L16" s="21">
        <v>1</v>
      </c>
      <c r="M16" s="73">
        <f t="shared" si="9"/>
        <v>0.16</v>
      </c>
      <c r="N16" s="100">
        <f t="shared" si="10"/>
        <v>150</v>
      </c>
      <c r="O16" s="73">
        <f t="shared" si="11"/>
        <v>8.8079859072225481</v>
      </c>
      <c r="P16" s="100">
        <f t="shared" si="12"/>
        <v>45</v>
      </c>
      <c r="Q16" s="73">
        <f t="shared" si="13"/>
        <v>7.1999999999999993</v>
      </c>
      <c r="R16" s="57">
        <f t="shared" si="0"/>
        <v>8.8079859072225481</v>
      </c>
      <c r="S16" s="58">
        <f t="shared" si="1"/>
        <v>7.04</v>
      </c>
      <c r="T16" s="58">
        <f t="shared" si="2"/>
        <v>0</v>
      </c>
      <c r="U16" s="58">
        <f t="shared" si="3"/>
        <v>0.16</v>
      </c>
      <c r="V16" s="58">
        <f t="shared" si="4"/>
        <v>8.8079859072225481</v>
      </c>
      <c r="W16" s="58">
        <f t="shared" si="5"/>
        <v>7.2</v>
      </c>
      <c r="X16" s="32"/>
      <c r="Y16" s="32"/>
      <c r="Z16" s="32"/>
    </row>
    <row r="17" spans="1:26" ht="14.45" customHeight="1" x14ac:dyDescent="0.2">
      <c r="A17" s="147"/>
      <c r="B17" s="4">
        <v>9</v>
      </c>
      <c r="C17" s="132" t="s">
        <v>301</v>
      </c>
      <c r="D17" s="21">
        <v>521</v>
      </c>
      <c r="E17" s="21">
        <v>338</v>
      </c>
      <c r="F17" s="21">
        <v>50</v>
      </c>
      <c r="G17" s="73">
        <f t="shared" si="6"/>
        <v>9.5969289827255277</v>
      </c>
      <c r="H17" s="21">
        <v>30</v>
      </c>
      <c r="I17" s="73">
        <f t="shared" si="7"/>
        <v>8.8757396449704142</v>
      </c>
      <c r="J17" s="21">
        <v>1</v>
      </c>
      <c r="K17" s="73">
        <f t="shared" si="8"/>
        <v>0.19193857965451055</v>
      </c>
      <c r="L17" s="21">
        <v>3</v>
      </c>
      <c r="M17" s="73">
        <f t="shared" si="9"/>
        <v>0.8875739644970414</v>
      </c>
      <c r="N17" s="100">
        <f t="shared" si="10"/>
        <v>51</v>
      </c>
      <c r="O17" s="73">
        <f t="shared" si="11"/>
        <v>9.7888675623800374</v>
      </c>
      <c r="P17" s="100">
        <f t="shared" si="12"/>
        <v>33</v>
      </c>
      <c r="Q17" s="73">
        <f t="shared" si="13"/>
        <v>9.7633136094674562</v>
      </c>
      <c r="R17" s="57">
        <f t="shared" si="0"/>
        <v>9.5969289827255277</v>
      </c>
      <c r="S17" s="58">
        <f t="shared" si="1"/>
        <v>8.8757396449704142</v>
      </c>
      <c r="T17" s="58">
        <f t="shared" si="2"/>
        <v>0.19193857965451055</v>
      </c>
      <c r="U17" s="58">
        <f t="shared" si="3"/>
        <v>0.8875739644970414</v>
      </c>
      <c r="V17" s="58">
        <f t="shared" si="4"/>
        <v>9.7888675623800392</v>
      </c>
      <c r="W17" s="58">
        <f t="shared" si="5"/>
        <v>9.7633136094674562</v>
      </c>
      <c r="X17" s="32"/>
      <c r="Y17" s="32"/>
      <c r="Z17" s="32"/>
    </row>
    <row r="18" spans="1:26" ht="14.45" customHeight="1" x14ac:dyDescent="0.2">
      <c r="A18" s="147"/>
      <c r="B18" s="4">
        <v>10</v>
      </c>
      <c r="C18" s="132" t="s">
        <v>302</v>
      </c>
      <c r="D18" s="21">
        <v>1691</v>
      </c>
      <c r="E18" s="21">
        <v>999</v>
      </c>
      <c r="F18" s="21">
        <v>141</v>
      </c>
      <c r="G18" s="73">
        <f t="shared" si="6"/>
        <v>8.3382613837965707</v>
      </c>
      <c r="H18" s="21">
        <v>43</v>
      </c>
      <c r="I18" s="73">
        <f t="shared" si="7"/>
        <v>4.3043043043043046</v>
      </c>
      <c r="J18" s="21">
        <v>3</v>
      </c>
      <c r="K18" s="73">
        <f t="shared" si="8"/>
        <v>0.17740981667652278</v>
      </c>
      <c r="L18" s="21"/>
      <c r="M18" s="73">
        <f t="shared" si="9"/>
        <v>0</v>
      </c>
      <c r="N18" s="100">
        <f t="shared" si="10"/>
        <v>144</v>
      </c>
      <c r="O18" s="73">
        <f t="shared" si="11"/>
        <v>8.5156712004730934</v>
      </c>
      <c r="P18" s="100">
        <f t="shared" si="12"/>
        <v>43</v>
      </c>
      <c r="Q18" s="73">
        <f t="shared" si="13"/>
        <v>4.3043043043043046</v>
      </c>
      <c r="R18" s="57">
        <f t="shared" si="0"/>
        <v>8.3382613837965707</v>
      </c>
      <c r="S18" s="58">
        <f t="shared" si="1"/>
        <v>4.3043043043043046</v>
      </c>
      <c r="T18" s="58">
        <f t="shared" si="2"/>
        <v>0.17740981667652278</v>
      </c>
      <c r="U18" s="58">
        <f t="shared" si="3"/>
        <v>0</v>
      </c>
      <c r="V18" s="58">
        <f t="shared" si="4"/>
        <v>8.5156712004730934</v>
      </c>
      <c r="W18" s="58">
        <f t="shared" si="5"/>
        <v>4.3043043043043046</v>
      </c>
      <c r="X18" s="32"/>
      <c r="Y18" s="32"/>
      <c r="Z18" s="32"/>
    </row>
    <row r="19" spans="1:26" ht="14.45" customHeight="1" x14ac:dyDescent="0.2">
      <c r="A19" s="147"/>
      <c r="B19" s="4">
        <v>11</v>
      </c>
      <c r="C19" s="132" t="s">
        <v>303</v>
      </c>
      <c r="D19" s="21">
        <v>668</v>
      </c>
      <c r="E19" s="21">
        <v>434</v>
      </c>
      <c r="F19" s="21">
        <v>38</v>
      </c>
      <c r="G19" s="73">
        <f t="shared" si="6"/>
        <v>5.6886227544910177</v>
      </c>
      <c r="H19" s="21">
        <v>23</v>
      </c>
      <c r="I19" s="73">
        <f t="shared" si="7"/>
        <v>5.2995391705069128</v>
      </c>
      <c r="J19" s="21"/>
      <c r="K19" s="73">
        <f t="shared" si="8"/>
        <v>0</v>
      </c>
      <c r="L19" s="21"/>
      <c r="M19" s="73">
        <f t="shared" si="9"/>
        <v>0</v>
      </c>
      <c r="N19" s="100">
        <f t="shared" si="10"/>
        <v>38</v>
      </c>
      <c r="O19" s="73">
        <f t="shared" si="11"/>
        <v>5.6886227544910177</v>
      </c>
      <c r="P19" s="100">
        <f t="shared" si="12"/>
        <v>23</v>
      </c>
      <c r="Q19" s="73">
        <f t="shared" si="13"/>
        <v>5.2995391705069128</v>
      </c>
      <c r="R19" s="57">
        <f t="shared" si="0"/>
        <v>5.6886227544910177</v>
      </c>
      <c r="S19" s="58">
        <f t="shared" si="1"/>
        <v>5.2995391705069128</v>
      </c>
      <c r="T19" s="58">
        <f t="shared" si="2"/>
        <v>0</v>
      </c>
      <c r="U19" s="58">
        <f t="shared" si="3"/>
        <v>0</v>
      </c>
      <c r="V19" s="58">
        <f t="shared" si="4"/>
        <v>5.6886227544910177</v>
      </c>
      <c r="W19" s="58">
        <f t="shared" si="5"/>
        <v>5.2995391705069128</v>
      </c>
      <c r="X19" s="32"/>
      <c r="Y19" s="32"/>
      <c r="Z19" s="32"/>
    </row>
    <row r="20" spans="1:26" ht="14.45" customHeight="1" x14ac:dyDescent="0.2">
      <c r="A20" s="147"/>
      <c r="B20" s="4">
        <v>12</v>
      </c>
      <c r="C20" s="132" t="s">
        <v>304</v>
      </c>
      <c r="D20" s="21">
        <v>533</v>
      </c>
      <c r="E20" s="21">
        <v>351</v>
      </c>
      <c r="F20" s="21">
        <v>52</v>
      </c>
      <c r="G20" s="73">
        <f t="shared" si="6"/>
        <v>9.7560975609756095</v>
      </c>
      <c r="H20" s="21">
        <v>26</v>
      </c>
      <c r="I20" s="73">
        <f t="shared" si="7"/>
        <v>7.4074074074074066</v>
      </c>
      <c r="J20" s="21"/>
      <c r="K20" s="73">
        <f t="shared" si="8"/>
        <v>0</v>
      </c>
      <c r="L20" s="21"/>
      <c r="M20" s="73">
        <f t="shared" si="9"/>
        <v>0</v>
      </c>
      <c r="N20" s="100">
        <f t="shared" si="10"/>
        <v>52</v>
      </c>
      <c r="O20" s="73">
        <f t="shared" si="11"/>
        <v>9.7560975609756095</v>
      </c>
      <c r="P20" s="100">
        <f t="shared" si="12"/>
        <v>26</v>
      </c>
      <c r="Q20" s="73">
        <f t="shared" si="13"/>
        <v>7.4074074074074066</v>
      </c>
      <c r="R20" s="57">
        <f t="shared" si="0"/>
        <v>9.7560975609756095</v>
      </c>
      <c r="S20" s="58">
        <f t="shared" si="1"/>
        <v>7.4074074074074074</v>
      </c>
      <c r="T20" s="58">
        <f t="shared" si="2"/>
        <v>0</v>
      </c>
      <c r="U20" s="58">
        <f t="shared" si="3"/>
        <v>0</v>
      </c>
      <c r="V20" s="58">
        <f t="shared" si="4"/>
        <v>9.7560975609756095</v>
      </c>
      <c r="W20" s="58">
        <f t="shared" si="5"/>
        <v>7.4074074074074074</v>
      </c>
      <c r="X20" s="32"/>
      <c r="Y20" s="32"/>
      <c r="Z20" s="32"/>
    </row>
    <row r="21" spans="1:26" ht="14.45" customHeight="1" x14ac:dyDescent="0.2">
      <c r="A21" s="147"/>
      <c r="B21" s="4">
        <v>13</v>
      </c>
      <c r="C21" s="132" t="s">
        <v>305</v>
      </c>
      <c r="D21" s="21">
        <v>1397</v>
      </c>
      <c r="E21" s="21">
        <v>1119</v>
      </c>
      <c r="F21" s="21">
        <v>122</v>
      </c>
      <c r="G21" s="73">
        <f t="shared" si="6"/>
        <v>8.7329992841803872</v>
      </c>
      <c r="H21" s="21">
        <v>83</v>
      </c>
      <c r="I21" s="73">
        <f t="shared" si="7"/>
        <v>7.4173369079535298</v>
      </c>
      <c r="J21" s="21">
        <v>4</v>
      </c>
      <c r="K21" s="73">
        <f t="shared" si="8"/>
        <v>0.28632784538296346</v>
      </c>
      <c r="L21" s="21"/>
      <c r="M21" s="73">
        <f t="shared" si="9"/>
        <v>0</v>
      </c>
      <c r="N21" s="100">
        <f t="shared" si="10"/>
        <v>126</v>
      </c>
      <c r="O21" s="73">
        <f t="shared" si="11"/>
        <v>9.019327129563349</v>
      </c>
      <c r="P21" s="100">
        <f t="shared" si="12"/>
        <v>83</v>
      </c>
      <c r="Q21" s="73">
        <f t="shared" si="13"/>
        <v>7.4173369079535298</v>
      </c>
      <c r="R21" s="57">
        <f t="shared" si="0"/>
        <v>8.7329992841803872</v>
      </c>
      <c r="S21" s="58">
        <f t="shared" si="1"/>
        <v>7.4173369079535298</v>
      </c>
      <c r="T21" s="58">
        <f t="shared" si="2"/>
        <v>0.28632784538296352</v>
      </c>
      <c r="U21" s="58">
        <f t="shared" si="3"/>
        <v>0</v>
      </c>
      <c r="V21" s="58">
        <f t="shared" si="4"/>
        <v>9.0193271295633508</v>
      </c>
      <c r="W21" s="58">
        <f t="shared" si="5"/>
        <v>7.4173369079535298</v>
      </c>
      <c r="X21" s="32"/>
      <c r="Y21" s="32"/>
      <c r="Z21" s="32"/>
    </row>
    <row r="22" spans="1:26" ht="14.45" customHeight="1" x14ac:dyDescent="0.2">
      <c r="A22" s="147"/>
      <c r="B22" s="4">
        <v>14</v>
      </c>
      <c r="C22" s="132" t="s">
        <v>306</v>
      </c>
      <c r="D22" s="21">
        <v>647</v>
      </c>
      <c r="E22" s="21">
        <v>414</v>
      </c>
      <c r="F22" s="21">
        <v>58</v>
      </c>
      <c r="G22" s="73">
        <f t="shared" si="6"/>
        <v>8.9644513137557968</v>
      </c>
      <c r="H22" s="21">
        <v>25</v>
      </c>
      <c r="I22" s="73">
        <f t="shared" si="7"/>
        <v>6.0386473429951693</v>
      </c>
      <c r="J22" s="21">
        <v>1</v>
      </c>
      <c r="K22" s="73">
        <f t="shared" si="8"/>
        <v>0.15455950540958269</v>
      </c>
      <c r="L22" s="21"/>
      <c r="M22" s="73">
        <f t="shared" si="9"/>
        <v>0</v>
      </c>
      <c r="N22" s="100">
        <f t="shared" si="10"/>
        <v>59</v>
      </c>
      <c r="O22" s="73">
        <f t="shared" si="11"/>
        <v>9.1190108191653785</v>
      </c>
      <c r="P22" s="100">
        <f t="shared" si="12"/>
        <v>25</v>
      </c>
      <c r="Q22" s="73">
        <f t="shared" si="13"/>
        <v>6.0386473429951693</v>
      </c>
      <c r="R22" s="57">
        <f t="shared" si="0"/>
        <v>8.9644513137557968</v>
      </c>
      <c r="S22" s="58">
        <f t="shared" si="1"/>
        <v>6.0386473429951693</v>
      </c>
      <c r="T22" s="58">
        <f t="shared" si="2"/>
        <v>0.15455950540958269</v>
      </c>
      <c r="U22" s="58">
        <f t="shared" si="3"/>
        <v>0</v>
      </c>
      <c r="V22" s="58">
        <f t="shared" si="4"/>
        <v>9.1190108191653785</v>
      </c>
      <c r="W22" s="58">
        <f t="shared" si="5"/>
        <v>6.0386473429951693</v>
      </c>
      <c r="X22" s="32"/>
      <c r="Y22" s="32"/>
      <c r="Z22" s="32"/>
    </row>
    <row r="23" spans="1:26" ht="14.45" customHeight="1" x14ac:dyDescent="0.2">
      <c r="A23" s="147"/>
      <c r="B23" s="4">
        <v>15</v>
      </c>
      <c r="C23" s="132" t="s">
        <v>307</v>
      </c>
      <c r="D23" s="21">
        <v>1555</v>
      </c>
      <c r="E23" s="21">
        <v>1153</v>
      </c>
      <c r="F23" s="21">
        <v>172</v>
      </c>
      <c r="G23" s="73">
        <f t="shared" si="6"/>
        <v>11.061093247588424</v>
      </c>
      <c r="H23" s="21">
        <v>78</v>
      </c>
      <c r="I23" s="73">
        <f t="shared" si="7"/>
        <v>6.7649609713790113</v>
      </c>
      <c r="J23" s="21">
        <v>5</v>
      </c>
      <c r="K23" s="73">
        <f t="shared" si="8"/>
        <v>0.32154340836012862</v>
      </c>
      <c r="L23" s="21">
        <v>3</v>
      </c>
      <c r="M23" s="73">
        <f t="shared" si="9"/>
        <v>0.26019080659150046</v>
      </c>
      <c r="N23" s="100">
        <f t="shared" si="10"/>
        <v>177</v>
      </c>
      <c r="O23" s="73">
        <f t="shared" si="11"/>
        <v>11.382636655948552</v>
      </c>
      <c r="P23" s="100">
        <f t="shared" si="12"/>
        <v>81</v>
      </c>
      <c r="Q23" s="73">
        <f t="shared" si="13"/>
        <v>7.0251517779705122</v>
      </c>
      <c r="R23" s="57">
        <f t="shared" si="0"/>
        <v>11.061093247588424</v>
      </c>
      <c r="S23" s="58">
        <f t="shared" si="1"/>
        <v>6.7649609713790113</v>
      </c>
      <c r="T23" s="58">
        <f t="shared" si="2"/>
        <v>0.32154340836012862</v>
      </c>
      <c r="U23" s="58">
        <f t="shared" si="3"/>
        <v>0.26019080659150046</v>
      </c>
      <c r="V23" s="58">
        <f t="shared" si="4"/>
        <v>11.382636655948554</v>
      </c>
      <c r="W23" s="58">
        <f t="shared" si="5"/>
        <v>7.0251517779705113</v>
      </c>
      <c r="X23" s="32"/>
      <c r="Y23" s="32"/>
      <c r="Z23" s="32"/>
    </row>
    <row r="24" spans="1:26" ht="14.45" customHeight="1" x14ac:dyDescent="0.2">
      <c r="A24" s="147"/>
      <c r="B24" s="4">
        <v>16</v>
      </c>
      <c r="C24" s="132" t="s">
        <v>308</v>
      </c>
      <c r="D24" s="21">
        <v>947</v>
      </c>
      <c r="E24" s="21">
        <v>641</v>
      </c>
      <c r="F24" s="21">
        <v>100</v>
      </c>
      <c r="G24" s="73">
        <f t="shared" si="6"/>
        <v>10.559662090813093</v>
      </c>
      <c r="H24" s="21">
        <v>43</v>
      </c>
      <c r="I24" s="73">
        <f t="shared" si="7"/>
        <v>6.7082683307332287</v>
      </c>
      <c r="J24" s="21">
        <v>5</v>
      </c>
      <c r="K24" s="73">
        <f t="shared" si="8"/>
        <v>0.52798310454065467</v>
      </c>
      <c r="L24" s="21">
        <v>1</v>
      </c>
      <c r="M24" s="73">
        <f t="shared" si="9"/>
        <v>0.15600624024960999</v>
      </c>
      <c r="N24" s="100">
        <f t="shared" si="10"/>
        <v>105</v>
      </c>
      <c r="O24" s="73">
        <f t="shared" si="11"/>
        <v>11.087645195353749</v>
      </c>
      <c r="P24" s="100">
        <f t="shared" si="12"/>
        <v>44</v>
      </c>
      <c r="Q24" s="73">
        <f t="shared" si="13"/>
        <v>6.8642745709828397</v>
      </c>
      <c r="R24" s="57">
        <f t="shared" si="0"/>
        <v>10.559662090813093</v>
      </c>
      <c r="S24" s="58">
        <f t="shared" si="1"/>
        <v>6.7082683307332296</v>
      </c>
      <c r="T24" s="58">
        <f t="shared" si="2"/>
        <v>0.52798310454065467</v>
      </c>
      <c r="U24" s="58">
        <f t="shared" si="3"/>
        <v>0.15600624024960999</v>
      </c>
      <c r="V24" s="58">
        <f t="shared" si="4"/>
        <v>11.087645195353749</v>
      </c>
      <c r="W24" s="58">
        <f t="shared" si="5"/>
        <v>6.8642745709828397</v>
      </c>
      <c r="X24" s="32"/>
      <c r="Y24" s="32"/>
      <c r="Z24" s="32"/>
    </row>
    <row r="25" spans="1:26" ht="14.45" customHeight="1" x14ac:dyDescent="0.2">
      <c r="A25" s="147"/>
      <c r="B25" s="4">
        <v>17</v>
      </c>
      <c r="C25" s="132" t="s">
        <v>309</v>
      </c>
      <c r="D25" s="21">
        <v>846</v>
      </c>
      <c r="E25" s="21">
        <v>444</v>
      </c>
      <c r="F25" s="21">
        <v>106</v>
      </c>
      <c r="G25" s="73">
        <f t="shared" si="6"/>
        <v>12.529550827423167</v>
      </c>
      <c r="H25" s="21">
        <v>35</v>
      </c>
      <c r="I25" s="73">
        <f t="shared" si="7"/>
        <v>7.8828828828828827</v>
      </c>
      <c r="J25" s="21"/>
      <c r="K25" s="73">
        <f t="shared" si="8"/>
        <v>0</v>
      </c>
      <c r="L25" s="21"/>
      <c r="M25" s="73">
        <f t="shared" si="9"/>
        <v>0</v>
      </c>
      <c r="N25" s="100">
        <f t="shared" si="10"/>
        <v>106</v>
      </c>
      <c r="O25" s="73">
        <f t="shared" si="11"/>
        <v>12.529550827423167</v>
      </c>
      <c r="P25" s="100">
        <f t="shared" si="12"/>
        <v>35</v>
      </c>
      <c r="Q25" s="73">
        <f t="shared" si="13"/>
        <v>7.8828828828828827</v>
      </c>
      <c r="R25" s="57">
        <f t="shared" si="0"/>
        <v>12.529550827423169</v>
      </c>
      <c r="S25" s="58">
        <f t="shared" si="1"/>
        <v>7.8828828828828827</v>
      </c>
      <c r="T25" s="58">
        <f t="shared" si="2"/>
        <v>0</v>
      </c>
      <c r="U25" s="58">
        <f t="shared" si="3"/>
        <v>0</v>
      </c>
      <c r="V25" s="58">
        <f t="shared" si="4"/>
        <v>12.529550827423169</v>
      </c>
      <c r="W25" s="58">
        <f t="shared" si="5"/>
        <v>7.8828828828828827</v>
      </c>
      <c r="X25" s="32"/>
      <c r="Y25" s="32"/>
      <c r="Z25" s="32"/>
    </row>
    <row r="26" spans="1:26" ht="14.45" customHeight="1" x14ac:dyDescent="0.2">
      <c r="A26" s="147"/>
      <c r="B26" s="4">
        <v>18</v>
      </c>
      <c r="C26" s="132" t="s">
        <v>310</v>
      </c>
      <c r="D26" s="21">
        <v>822</v>
      </c>
      <c r="E26" s="21">
        <v>431</v>
      </c>
      <c r="F26" s="21">
        <v>67</v>
      </c>
      <c r="G26" s="73">
        <f t="shared" si="6"/>
        <v>8.1508515815085154</v>
      </c>
      <c r="H26" s="21">
        <v>27</v>
      </c>
      <c r="I26" s="73">
        <f t="shared" si="7"/>
        <v>6.2645011600928076</v>
      </c>
      <c r="J26" s="21"/>
      <c r="K26" s="73">
        <f t="shared" si="8"/>
        <v>0</v>
      </c>
      <c r="L26" s="21">
        <v>1</v>
      </c>
      <c r="M26" s="73">
        <f t="shared" si="9"/>
        <v>0.23201856148491878</v>
      </c>
      <c r="N26" s="100">
        <f t="shared" si="10"/>
        <v>67</v>
      </c>
      <c r="O26" s="73">
        <f t="shared" si="11"/>
        <v>8.1508515815085154</v>
      </c>
      <c r="P26" s="100">
        <f t="shared" si="12"/>
        <v>28</v>
      </c>
      <c r="Q26" s="73">
        <f t="shared" si="13"/>
        <v>6.4965197215777257</v>
      </c>
      <c r="R26" s="57">
        <f t="shared" si="0"/>
        <v>8.1508515815085154</v>
      </c>
      <c r="S26" s="58">
        <f t="shared" si="1"/>
        <v>6.2645011600928076</v>
      </c>
      <c r="T26" s="58">
        <f t="shared" si="2"/>
        <v>0</v>
      </c>
      <c r="U26" s="58">
        <f t="shared" si="3"/>
        <v>0.23201856148491878</v>
      </c>
      <c r="V26" s="58">
        <f t="shared" si="4"/>
        <v>8.1508515815085154</v>
      </c>
      <c r="W26" s="58">
        <f t="shared" si="5"/>
        <v>6.4965197215777266</v>
      </c>
      <c r="X26" s="32"/>
      <c r="Y26" s="32"/>
      <c r="Z26" s="32"/>
    </row>
    <row r="27" spans="1:26" ht="14.45" customHeight="1" x14ac:dyDescent="0.2">
      <c r="A27" s="147"/>
      <c r="B27" s="4">
        <v>19</v>
      </c>
      <c r="C27" s="132" t="s">
        <v>311</v>
      </c>
      <c r="D27" s="21">
        <v>730</v>
      </c>
      <c r="E27" s="21">
        <v>349</v>
      </c>
      <c r="F27" s="21">
        <v>28</v>
      </c>
      <c r="G27" s="73">
        <f t="shared" si="6"/>
        <v>3.8356164383561646</v>
      </c>
      <c r="H27" s="21">
        <v>19</v>
      </c>
      <c r="I27" s="73">
        <f t="shared" si="7"/>
        <v>5.444126074498568</v>
      </c>
      <c r="J27" s="21">
        <v>2</v>
      </c>
      <c r="K27" s="73">
        <f t="shared" si="8"/>
        <v>0.27397260273972601</v>
      </c>
      <c r="L27" s="21">
        <v>1</v>
      </c>
      <c r="M27" s="73">
        <f t="shared" si="9"/>
        <v>0.28653295128939826</v>
      </c>
      <c r="N27" s="100">
        <f t="shared" si="10"/>
        <v>30</v>
      </c>
      <c r="O27" s="73">
        <f t="shared" si="11"/>
        <v>4.10958904109589</v>
      </c>
      <c r="P27" s="100">
        <f t="shared" si="12"/>
        <v>20</v>
      </c>
      <c r="Q27" s="73">
        <f t="shared" si="13"/>
        <v>5.7306590257879657</v>
      </c>
      <c r="R27" s="57">
        <f t="shared" si="0"/>
        <v>3.8356164383561642</v>
      </c>
      <c r="S27" s="58">
        <f t="shared" si="1"/>
        <v>5.4441260744985671</v>
      </c>
      <c r="T27" s="58">
        <f t="shared" si="2"/>
        <v>0.27397260273972601</v>
      </c>
      <c r="U27" s="58">
        <f t="shared" si="3"/>
        <v>0.28653295128939826</v>
      </c>
      <c r="V27" s="58">
        <f t="shared" si="4"/>
        <v>4.1095890410958908</v>
      </c>
      <c r="W27" s="58">
        <f t="shared" si="5"/>
        <v>5.7306590257879657</v>
      </c>
      <c r="X27" s="32"/>
      <c r="Y27" s="32"/>
      <c r="Z27" s="32"/>
    </row>
    <row r="28" spans="1:26" ht="14.45" customHeight="1" x14ac:dyDescent="0.2">
      <c r="A28" s="147"/>
      <c r="B28" s="4">
        <v>20</v>
      </c>
      <c r="C28" s="132" t="s">
        <v>312</v>
      </c>
      <c r="D28" s="21">
        <v>1602</v>
      </c>
      <c r="E28" s="21">
        <v>1153</v>
      </c>
      <c r="F28" s="21">
        <v>158</v>
      </c>
      <c r="G28" s="73">
        <f t="shared" si="6"/>
        <v>9.8626716604244695</v>
      </c>
      <c r="H28" s="21">
        <v>69</v>
      </c>
      <c r="I28" s="73">
        <f t="shared" si="7"/>
        <v>5.9843885516045106</v>
      </c>
      <c r="J28" s="21">
        <v>5</v>
      </c>
      <c r="K28" s="73">
        <f t="shared" si="8"/>
        <v>0.31210986267166041</v>
      </c>
      <c r="L28" s="21"/>
      <c r="M28" s="73">
        <f t="shared" si="9"/>
        <v>0</v>
      </c>
      <c r="N28" s="100">
        <f t="shared" si="10"/>
        <v>163</v>
      </c>
      <c r="O28" s="73">
        <f t="shared" si="11"/>
        <v>10.174781523096129</v>
      </c>
      <c r="P28" s="100">
        <f t="shared" si="12"/>
        <v>69</v>
      </c>
      <c r="Q28" s="73">
        <f t="shared" si="13"/>
        <v>5.9843885516045106</v>
      </c>
      <c r="R28" s="57">
        <f t="shared" si="0"/>
        <v>9.8626716604244695</v>
      </c>
      <c r="S28" s="58">
        <f t="shared" si="1"/>
        <v>5.9843885516045097</v>
      </c>
      <c r="T28" s="58">
        <f t="shared" si="2"/>
        <v>0.31210986267166041</v>
      </c>
      <c r="U28" s="58">
        <f t="shared" si="3"/>
        <v>0</v>
      </c>
      <c r="V28" s="58">
        <f t="shared" si="4"/>
        <v>10.174781523096129</v>
      </c>
      <c r="W28" s="58">
        <f t="shared" si="5"/>
        <v>5.9843885516045097</v>
      </c>
      <c r="X28" s="32"/>
      <c r="Y28" s="32"/>
      <c r="Z28" s="32"/>
    </row>
    <row r="29" spans="1:26" ht="14.45" customHeight="1" x14ac:dyDescent="0.2">
      <c r="A29" s="147"/>
      <c r="B29" s="4">
        <v>21</v>
      </c>
      <c r="C29" s="132" t="s">
        <v>313</v>
      </c>
      <c r="D29" s="21">
        <v>600</v>
      </c>
      <c r="E29" s="21">
        <v>502</v>
      </c>
      <c r="F29" s="21">
        <v>52</v>
      </c>
      <c r="G29" s="73">
        <f t="shared" si="6"/>
        <v>8.6666666666666679</v>
      </c>
      <c r="H29" s="21">
        <v>18</v>
      </c>
      <c r="I29" s="73">
        <f t="shared" si="7"/>
        <v>3.5856573705179287</v>
      </c>
      <c r="J29" s="21">
        <v>1</v>
      </c>
      <c r="K29" s="73">
        <f t="shared" si="8"/>
        <v>0.16666666666666669</v>
      </c>
      <c r="L29" s="21"/>
      <c r="M29" s="73">
        <f t="shared" si="9"/>
        <v>0</v>
      </c>
      <c r="N29" s="100">
        <f t="shared" si="10"/>
        <v>53</v>
      </c>
      <c r="O29" s="73">
        <f t="shared" si="11"/>
        <v>8.8333333333333339</v>
      </c>
      <c r="P29" s="100">
        <f t="shared" si="12"/>
        <v>18</v>
      </c>
      <c r="Q29" s="73">
        <f t="shared" si="13"/>
        <v>3.5856573705179287</v>
      </c>
      <c r="R29" s="57">
        <f t="shared" si="0"/>
        <v>8.6666666666666661</v>
      </c>
      <c r="S29" s="58">
        <f t="shared" si="1"/>
        <v>3.5856573705179282</v>
      </c>
      <c r="T29" s="58">
        <f t="shared" si="2"/>
        <v>0.16666666666666666</v>
      </c>
      <c r="U29" s="58">
        <f t="shared" si="3"/>
        <v>0</v>
      </c>
      <c r="V29" s="58">
        <f t="shared" si="4"/>
        <v>8.8333333333333339</v>
      </c>
      <c r="W29" s="58">
        <f t="shared" si="5"/>
        <v>3.5856573705179282</v>
      </c>
      <c r="X29" s="32"/>
      <c r="Y29" s="32"/>
      <c r="Z29" s="32"/>
    </row>
    <row r="30" spans="1:26" ht="14.45" customHeight="1" x14ac:dyDescent="0.2">
      <c r="A30" s="147"/>
      <c r="B30" s="4">
        <v>22</v>
      </c>
      <c r="C30" s="132" t="s">
        <v>314</v>
      </c>
      <c r="D30" s="21">
        <v>780</v>
      </c>
      <c r="E30" s="21">
        <v>524</v>
      </c>
      <c r="F30" s="21">
        <v>59</v>
      </c>
      <c r="G30" s="73">
        <f t="shared" si="6"/>
        <v>7.5641025641025639</v>
      </c>
      <c r="H30" s="21">
        <v>28</v>
      </c>
      <c r="I30" s="73">
        <f t="shared" si="7"/>
        <v>5.343511450381679</v>
      </c>
      <c r="J30" s="21">
        <v>3</v>
      </c>
      <c r="K30" s="73">
        <f t="shared" si="8"/>
        <v>0.38461538461538464</v>
      </c>
      <c r="L30" s="21"/>
      <c r="M30" s="73">
        <f t="shared" si="9"/>
        <v>0</v>
      </c>
      <c r="N30" s="100">
        <f t="shared" si="10"/>
        <v>62</v>
      </c>
      <c r="O30" s="73">
        <f t="shared" si="11"/>
        <v>7.948717948717948</v>
      </c>
      <c r="P30" s="100">
        <f t="shared" si="12"/>
        <v>28</v>
      </c>
      <c r="Q30" s="73">
        <f t="shared" si="13"/>
        <v>5.343511450381679</v>
      </c>
      <c r="R30" s="57">
        <f t="shared" si="0"/>
        <v>7.5641025641025639</v>
      </c>
      <c r="S30" s="58">
        <f t="shared" si="1"/>
        <v>5.343511450381679</v>
      </c>
      <c r="T30" s="58">
        <f t="shared" si="2"/>
        <v>0.38461538461538464</v>
      </c>
      <c r="U30" s="58">
        <f t="shared" si="3"/>
        <v>0</v>
      </c>
      <c r="V30" s="58">
        <f t="shared" si="4"/>
        <v>7.9487179487179489</v>
      </c>
      <c r="W30" s="58">
        <f t="shared" si="5"/>
        <v>5.343511450381679</v>
      </c>
      <c r="X30" s="32"/>
      <c r="Y30" s="32"/>
      <c r="Z30" s="32"/>
    </row>
    <row r="31" spans="1:26" ht="14.45" customHeight="1" x14ac:dyDescent="0.2">
      <c r="A31" s="147"/>
      <c r="B31" s="4">
        <v>23</v>
      </c>
      <c r="C31" s="132" t="s">
        <v>315</v>
      </c>
      <c r="D31" s="21">
        <v>1022</v>
      </c>
      <c r="E31" s="21">
        <v>583</v>
      </c>
      <c r="F31" s="21">
        <v>73</v>
      </c>
      <c r="G31" s="73">
        <f t="shared" si="6"/>
        <v>7.1428571428571423</v>
      </c>
      <c r="H31" s="21">
        <v>33</v>
      </c>
      <c r="I31" s="73">
        <f t="shared" si="7"/>
        <v>5.6603773584905666</v>
      </c>
      <c r="J31" s="21">
        <v>1</v>
      </c>
      <c r="K31" s="73">
        <f t="shared" si="8"/>
        <v>9.7847358121330719E-2</v>
      </c>
      <c r="L31" s="21">
        <v>1</v>
      </c>
      <c r="M31" s="73">
        <f t="shared" si="9"/>
        <v>0.17152658662092624</v>
      </c>
      <c r="N31" s="100">
        <f t="shared" si="10"/>
        <v>74</v>
      </c>
      <c r="O31" s="73">
        <f t="shared" si="11"/>
        <v>7.240704500978473</v>
      </c>
      <c r="P31" s="100">
        <f t="shared" si="12"/>
        <v>34</v>
      </c>
      <c r="Q31" s="73">
        <f t="shared" si="13"/>
        <v>5.8319039451114927</v>
      </c>
      <c r="R31" s="57">
        <f t="shared" si="0"/>
        <v>7.1428571428571432</v>
      </c>
      <c r="S31" s="58">
        <f t="shared" si="1"/>
        <v>5.6603773584905657</v>
      </c>
      <c r="T31" s="58">
        <f t="shared" si="2"/>
        <v>9.7847358121330719E-2</v>
      </c>
      <c r="U31" s="58">
        <f t="shared" si="3"/>
        <v>0.17152658662092624</v>
      </c>
      <c r="V31" s="58">
        <f t="shared" si="4"/>
        <v>7.2407045009784738</v>
      </c>
      <c r="W31" s="58">
        <f t="shared" si="5"/>
        <v>5.8319039451114927</v>
      </c>
      <c r="X31" s="32"/>
      <c r="Y31" s="32"/>
      <c r="Z31" s="32"/>
    </row>
    <row r="32" spans="1:26" ht="14.45" customHeight="1" x14ac:dyDescent="0.2">
      <c r="A32" s="147"/>
      <c r="B32" s="4">
        <v>24</v>
      </c>
      <c r="C32" s="132" t="s">
        <v>316</v>
      </c>
      <c r="D32" s="21">
        <v>350</v>
      </c>
      <c r="E32" s="21">
        <v>230</v>
      </c>
      <c r="F32" s="21">
        <v>17</v>
      </c>
      <c r="G32" s="73">
        <f t="shared" si="6"/>
        <v>4.8571428571428568</v>
      </c>
      <c r="H32" s="21">
        <v>7</v>
      </c>
      <c r="I32" s="73">
        <f t="shared" si="7"/>
        <v>3.0434782608695654</v>
      </c>
      <c r="J32" s="21"/>
      <c r="K32" s="73">
        <f t="shared" si="8"/>
        <v>0</v>
      </c>
      <c r="L32" s="21">
        <v>1</v>
      </c>
      <c r="M32" s="73">
        <f t="shared" si="9"/>
        <v>0.43478260869565216</v>
      </c>
      <c r="N32" s="100">
        <f t="shared" si="10"/>
        <v>17</v>
      </c>
      <c r="O32" s="73">
        <f t="shared" si="11"/>
        <v>4.8571428571428568</v>
      </c>
      <c r="P32" s="100">
        <f t="shared" si="12"/>
        <v>8</v>
      </c>
      <c r="Q32" s="73">
        <f t="shared" si="13"/>
        <v>3.4782608695652173</v>
      </c>
      <c r="R32" s="57">
        <f t="shared" si="0"/>
        <v>4.8571428571428568</v>
      </c>
      <c r="S32" s="58">
        <f t="shared" si="1"/>
        <v>3.0434782608695654</v>
      </c>
      <c r="T32" s="58">
        <f t="shared" si="2"/>
        <v>0</v>
      </c>
      <c r="U32" s="58">
        <f t="shared" si="3"/>
        <v>0.43478260869565216</v>
      </c>
      <c r="V32" s="58">
        <f t="shared" si="4"/>
        <v>4.8571428571428568</v>
      </c>
      <c r="W32" s="58">
        <f t="shared" si="5"/>
        <v>3.4782608695652173</v>
      </c>
      <c r="X32" s="32"/>
      <c r="Y32" s="32"/>
      <c r="Z32" s="32"/>
    </row>
    <row r="33" spans="1:26" ht="14.45" customHeight="1" x14ac:dyDescent="0.2">
      <c r="A33" s="147"/>
      <c r="B33" s="4">
        <v>25</v>
      </c>
      <c r="C33" s="132" t="s">
        <v>317</v>
      </c>
      <c r="D33" s="21">
        <v>869</v>
      </c>
      <c r="E33" s="21">
        <v>376</v>
      </c>
      <c r="F33" s="21">
        <v>54</v>
      </c>
      <c r="G33" s="73">
        <f t="shared" si="6"/>
        <v>6.2140391254315306</v>
      </c>
      <c r="H33" s="21">
        <v>27</v>
      </c>
      <c r="I33" s="73">
        <f t="shared" si="7"/>
        <v>7.1808510638297882</v>
      </c>
      <c r="J33" s="21">
        <v>1</v>
      </c>
      <c r="K33" s="73">
        <f t="shared" si="8"/>
        <v>0.11507479861910241</v>
      </c>
      <c r="L33" s="21">
        <v>1</v>
      </c>
      <c r="M33" s="73">
        <f t="shared" si="9"/>
        <v>0.26595744680851063</v>
      </c>
      <c r="N33" s="100">
        <f t="shared" si="10"/>
        <v>55</v>
      </c>
      <c r="O33" s="73">
        <f t="shared" si="11"/>
        <v>6.3291139240506329</v>
      </c>
      <c r="P33" s="100">
        <f t="shared" si="12"/>
        <v>28</v>
      </c>
      <c r="Q33" s="73">
        <f t="shared" si="13"/>
        <v>7.4468085106382977</v>
      </c>
      <c r="R33" s="57">
        <f t="shared" si="0"/>
        <v>6.2140391254315306</v>
      </c>
      <c r="S33" s="58">
        <f t="shared" si="1"/>
        <v>7.1808510638297873</v>
      </c>
      <c r="T33" s="58">
        <f t="shared" si="2"/>
        <v>0.11507479861910241</v>
      </c>
      <c r="U33" s="58">
        <f t="shared" si="3"/>
        <v>0.26595744680851063</v>
      </c>
      <c r="V33" s="58">
        <f t="shared" si="4"/>
        <v>6.3291139240506329</v>
      </c>
      <c r="W33" s="58">
        <f t="shared" si="5"/>
        <v>7.4468085106382977</v>
      </c>
      <c r="X33" s="32"/>
      <c r="Y33" s="32"/>
      <c r="Z33" s="32"/>
    </row>
    <row r="34" spans="1:26" ht="14.45" customHeight="1" x14ac:dyDescent="0.2">
      <c r="A34" s="147"/>
      <c r="B34" s="4">
        <v>26</v>
      </c>
      <c r="C34" s="132" t="s">
        <v>96</v>
      </c>
      <c r="D34" s="21">
        <v>2789</v>
      </c>
      <c r="E34" s="21">
        <v>2080</v>
      </c>
      <c r="F34" s="21">
        <v>188</v>
      </c>
      <c r="G34" s="73">
        <f t="shared" si="6"/>
        <v>6.7407673001075654</v>
      </c>
      <c r="H34" s="21">
        <v>106</v>
      </c>
      <c r="I34" s="73">
        <f t="shared" si="7"/>
        <v>5.0961538461538458</v>
      </c>
      <c r="J34" s="21">
        <v>2</v>
      </c>
      <c r="K34" s="73">
        <f t="shared" si="8"/>
        <v>7.1710290426676232E-2</v>
      </c>
      <c r="L34" s="21">
        <v>1</v>
      </c>
      <c r="M34" s="73">
        <f t="shared" si="9"/>
        <v>4.807692307692308E-2</v>
      </c>
      <c r="N34" s="100">
        <f t="shared" si="10"/>
        <v>190</v>
      </c>
      <c r="O34" s="73">
        <f t="shared" si="11"/>
        <v>6.8124775905342414</v>
      </c>
      <c r="P34" s="100">
        <f t="shared" si="12"/>
        <v>107</v>
      </c>
      <c r="Q34" s="73">
        <f t="shared" si="13"/>
        <v>5.1442307692307692</v>
      </c>
      <c r="R34" s="57">
        <f t="shared" si="0"/>
        <v>6.7407673001075654</v>
      </c>
      <c r="S34" s="58">
        <f t="shared" si="1"/>
        <v>5.0961538461538458</v>
      </c>
      <c r="T34" s="58">
        <f t="shared" si="2"/>
        <v>7.1710290426676232E-2</v>
      </c>
      <c r="U34" s="58">
        <f t="shared" si="3"/>
        <v>4.807692307692308E-2</v>
      </c>
      <c r="V34" s="58">
        <f t="shared" si="4"/>
        <v>6.8124775905342414</v>
      </c>
      <c r="W34" s="58">
        <f t="shared" si="5"/>
        <v>5.1442307692307692</v>
      </c>
    </row>
    <row r="35" spans="1:26" ht="14.45" customHeight="1" x14ac:dyDescent="0.2">
      <c r="A35" s="147"/>
      <c r="B35" s="4">
        <v>27</v>
      </c>
      <c r="C35" s="132" t="s">
        <v>97</v>
      </c>
      <c r="D35" s="47"/>
      <c r="E35" s="47"/>
      <c r="F35" s="47"/>
      <c r="G35" s="144"/>
      <c r="H35" s="47"/>
      <c r="I35" s="144"/>
      <c r="J35" s="47"/>
      <c r="K35" s="144"/>
      <c r="L35" s="47"/>
      <c r="M35" s="144"/>
      <c r="N35" s="145"/>
      <c r="O35" s="144"/>
      <c r="P35" s="145"/>
      <c r="Q35" s="144" t="str">
        <f t="shared" si="13"/>
        <v>0</v>
      </c>
      <c r="R35" s="57">
        <f>IF(D35=0,0,SUM(H35*100/D35))</f>
        <v>0</v>
      </c>
      <c r="S35" s="58">
        <f t="shared" si="1"/>
        <v>0</v>
      </c>
      <c r="T35" s="58">
        <f t="shared" si="2"/>
        <v>0</v>
      </c>
      <c r="U35" s="58">
        <f t="shared" si="3"/>
        <v>0</v>
      </c>
      <c r="V35" s="58">
        <f t="shared" si="4"/>
        <v>0</v>
      </c>
      <c r="W35" s="58">
        <f t="shared" si="5"/>
        <v>0</v>
      </c>
      <c r="X35" s="32"/>
      <c r="Y35" s="32"/>
      <c r="Z35" s="32"/>
    </row>
    <row r="36" spans="1:26" ht="14.45" customHeight="1" x14ac:dyDescent="0.2">
      <c r="A36" s="147"/>
      <c r="B36" s="77"/>
      <c r="C36" s="133" t="s">
        <v>25</v>
      </c>
      <c r="D36" s="61">
        <f>SUM(D9:D35)</f>
        <v>28675</v>
      </c>
      <c r="E36" s="61">
        <f>SUM(E9:E35)</f>
        <v>16982</v>
      </c>
      <c r="F36" s="61">
        <f>SUM(F9:F35)</f>
        <v>2461</v>
      </c>
      <c r="G36" s="107">
        <f>IF(D36=0,0,F36/D36*100)</f>
        <v>8.5823888404533566</v>
      </c>
      <c r="H36" s="61">
        <f>SUM(H9:H35)</f>
        <v>1023</v>
      </c>
      <c r="I36" s="107">
        <f>IF(E36=0,"0",H36/E36*100)</f>
        <v>6.0240254386998</v>
      </c>
      <c r="J36" s="61">
        <f>SUM(J9:J35)</f>
        <v>44</v>
      </c>
      <c r="K36" s="107">
        <f>IF(D36=0,0,J36/D36*100)</f>
        <v>0.15344376634699217</v>
      </c>
      <c r="L36" s="61">
        <f>SUM(L9:L35)</f>
        <v>18</v>
      </c>
      <c r="M36" s="107">
        <f>IF(E36=0,"0",L36/E36*100)</f>
        <v>0.1059945824991167</v>
      </c>
      <c r="N36" s="61">
        <f>SUM(N9:N35)</f>
        <v>2505</v>
      </c>
      <c r="O36" s="107">
        <f>IF(D36=0,0,N36/D36*100)</f>
        <v>8.7358326068003489</v>
      </c>
      <c r="P36" s="61">
        <f>SUM(P9:P35)</f>
        <v>1041</v>
      </c>
      <c r="Q36" s="107">
        <f t="shared" si="13"/>
        <v>6.1300200211989164</v>
      </c>
      <c r="R36" s="57">
        <f>IF(D36=0,0,SUM(F36*100/D36))</f>
        <v>8.5823888404533566</v>
      </c>
      <c r="S36" s="58">
        <f t="shared" si="1"/>
        <v>6.0240254386998</v>
      </c>
      <c r="T36" s="58">
        <f t="shared" si="2"/>
        <v>0.15344376634699217</v>
      </c>
      <c r="U36" s="58">
        <f t="shared" si="3"/>
        <v>0.10599458249911671</v>
      </c>
      <c r="V36" s="58">
        <f t="shared" si="4"/>
        <v>8.7358326068003489</v>
      </c>
      <c r="W36" s="58">
        <f t="shared" si="5"/>
        <v>6.1300200211989164</v>
      </c>
    </row>
    <row r="37" spans="1:26" ht="12.95" customHeight="1" x14ac:dyDescent="0.2">
      <c r="A37" s="38"/>
      <c r="B37" s="38"/>
      <c r="C37" s="38"/>
      <c r="D37" s="38"/>
      <c r="E37" s="38"/>
      <c r="F37" s="139">
        <v>1983</v>
      </c>
      <c r="G37" s="38"/>
      <c r="H37" s="38"/>
      <c r="I37" s="38"/>
      <c r="J37" s="139">
        <v>386</v>
      </c>
      <c r="K37" s="38"/>
      <c r="L37" s="38"/>
      <c r="M37" s="38"/>
      <c r="N37" s="38"/>
      <c r="O37" s="38"/>
      <c r="P37" s="38"/>
      <c r="Q37" s="38"/>
    </row>
    <row r="38" spans="1:26" ht="12.95" customHeight="1" x14ac:dyDescent="0.2">
      <c r="C38" s="1" t="s">
        <v>360</v>
      </c>
    </row>
    <row r="39" spans="1:26" ht="12.95" customHeight="1" x14ac:dyDescent="0.2">
      <c r="D39" s="378"/>
      <c r="E39" s="379"/>
      <c r="F39" s="379"/>
      <c r="G39" s="379"/>
      <c r="H39" s="379"/>
    </row>
    <row r="41" spans="1:26" ht="12.95" customHeight="1" x14ac:dyDescent="0.2">
      <c r="B41" s="1"/>
      <c r="C41" s="39"/>
      <c r="D41" s="1"/>
      <c r="E41" s="49"/>
      <c r="F41" s="1"/>
      <c r="G41" s="1"/>
      <c r="H41" s="49"/>
      <c r="I41" s="1"/>
      <c r="J41" s="1"/>
      <c r="K41" s="1"/>
      <c r="L41" s="49"/>
      <c r="M41" s="1"/>
      <c r="N41" s="1"/>
      <c r="O41" s="1"/>
    </row>
    <row r="42" spans="1:26" ht="12.95" customHeight="1" x14ac:dyDescent="0.2">
      <c r="B42" s="1"/>
      <c r="C42" s="39"/>
      <c r="D42" s="1"/>
      <c r="E42" s="49"/>
      <c r="F42" s="1"/>
      <c r="G42" s="1"/>
      <c r="H42" s="49"/>
      <c r="I42" s="1"/>
      <c r="J42" s="1"/>
      <c r="K42" s="1"/>
      <c r="L42" s="49"/>
      <c r="M42" s="1"/>
      <c r="N42" s="1"/>
      <c r="O42" s="1"/>
    </row>
    <row r="43" spans="1:26" ht="12.95" customHeight="1" x14ac:dyDescent="0.2">
      <c r="B43" s="1"/>
      <c r="C43" s="39"/>
      <c r="D43" s="1"/>
      <c r="E43" s="49"/>
      <c r="F43" s="1"/>
      <c r="G43" s="1"/>
      <c r="H43" s="49"/>
      <c r="I43" s="1"/>
      <c r="J43" s="1"/>
      <c r="K43" s="1"/>
      <c r="L43" s="49"/>
      <c r="M43" s="1"/>
      <c r="N43" s="1"/>
      <c r="O43" s="1"/>
    </row>
    <row r="44" spans="1:26" ht="12.95" customHeight="1" x14ac:dyDescent="0.2">
      <c r="B44" s="1"/>
      <c r="C44" s="39"/>
      <c r="D44" s="1"/>
      <c r="E44" s="49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26" ht="12.95" customHeight="1" x14ac:dyDescent="0.2">
      <c r="B45" s="1"/>
      <c r="C45" s="39"/>
      <c r="D45" s="1"/>
      <c r="E45" s="126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26" ht="12.9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26" ht="12.9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6" ht="12.9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2.9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mergeCells count="18">
    <mergeCell ref="D39:H39"/>
    <mergeCell ref="J5:M5"/>
    <mergeCell ref="N5:Q5"/>
    <mergeCell ref="E6:E7"/>
    <mergeCell ref="F6:G6"/>
    <mergeCell ref="H6:I6"/>
    <mergeCell ref="J6:K6"/>
    <mergeCell ref="L6:M6"/>
    <mergeCell ref="N6:O6"/>
    <mergeCell ref="P6:Q6"/>
    <mergeCell ref="A2:Q2"/>
    <mergeCell ref="A3:Q3"/>
    <mergeCell ref="A4:Q4"/>
    <mergeCell ref="C5:C7"/>
    <mergeCell ref="D5:E5"/>
    <mergeCell ref="F5:I5"/>
    <mergeCell ref="B5:B7"/>
    <mergeCell ref="D6:D7"/>
  </mergeCells>
  <pageMargins left="0.70866141732283472" right="0.51181102362204722" top="0.74803149606299213" bottom="0.35433070866141736" header="0.31496062992125984" footer="0.31496062992125984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/>
  </sheetViews>
  <sheetFormatPr defaultRowHeight="12.75" x14ac:dyDescent="0.2"/>
  <cols>
    <col min="1" max="1" width="3.140625" customWidth="1"/>
    <col min="2" max="2" width="4.140625" customWidth="1"/>
    <col min="3" max="3" width="24.7109375" customWidth="1"/>
    <col min="4" max="4" width="3.42578125" customWidth="1"/>
    <col min="5" max="5" width="13.7109375" customWidth="1"/>
    <col min="6" max="6" width="26.42578125" customWidth="1"/>
    <col min="7" max="8" width="9.42578125" customWidth="1"/>
    <col min="9" max="9" width="9" customWidth="1"/>
    <col min="10" max="10" width="10.42578125" customWidth="1"/>
    <col min="11" max="13" width="7" customWidth="1"/>
    <col min="14" max="14" width="13.28515625" customWidth="1"/>
  </cols>
  <sheetData>
    <row r="1" spans="1:17" ht="12.2" customHeight="1" x14ac:dyDescent="0.2">
      <c r="A1" s="1"/>
      <c r="B1" s="1"/>
      <c r="C1" s="1"/>
      <c r="D1" s="11"/>
      <c r="E1" s="1"/>
      <c r="F1" s="1"/>
      <c r="G1" s="19"/>
      <c r="H1" s="1"/>
      <c r="I1" s="1" t="s">
        <v>35</v>
      </c>
      <c r="J1" s="1"/>
      <c r="K1" s="1"/>
      <c r="L1" s="1"/>
      <c r="M1" s="1"/>
      <c r="N1" s="1"/>
      <c r="O1" s="1"/>
      <c r="P1" s="1"/>
      <c r="Q1" s="1"/>
    </row>
    <row r="2" spans="1:17" ht="27" customHeight="1" x14ac:dyDescent="0.25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6"/>
      <c r="K2" s="1"/>
      <c r="L2" s="1"/>
      <c r="M2" s="32"/>
      <c r="N2" s="1"/>
      <c r="O2" s="1"/>
      <c r="P2" s="1"/>
      <c r="Q2" s="1"/>
    </row>
    <row r="3" spans="1:17" ht="3" customHeight="1" x14ac:dyDescent="0.25">
      <c r="A3" s="2"/>
      <c r="B3" s="2"/>
      <c r="C3" s="2"/>
      <c r="D3" s="12"/>
      <c r="E3" s="2"/>
      <c r="F3" s="2"/>
      <c r="G3" s="20"/>
      <c r="H3" s="2"/>
      <c r="I3" s="2"/>
      <c r="J3" s="27"/>
      <c r="K3" s="1"/>
      <c r="L3" s="1"/>
      <c r="M3" s="1"/>
      <c r="N3" s="1"/>
      <c r="O3" s="1"/>
      <c r="P3" s="1"/>
      <c r="Q3" s="1"/>
    </row>
    <row r="4" spans="1:17" ht="17.45" customHeight="1" x14ac:dyDescent="0.25">
      <c r="A4" s="291" t="s">
        <v>1</v>
      </c>
      <c r="B4" s="250" t="s">
        <v>3</v>
      </c>
      <c r="C4" s="250"/>
      <c r="D4" s="250"/>
      <c r="E4" s="250"/>
      <c r="F4" s="250"/>
      <c r="G4" s="292">
        <v>2017</v>
      </c>
      <c r="H4" s="294">
        <v>2018</v>
      </c>
      <c r="I4" s="284" t="s">
        <v>36</v>
      </c>
      <c r="J4" s="28"/>
      <c r="K4" s="269"/>
      <c r="L4" s="269"/>
      <c r="M4" s="269"/>
      <c r="N4" s="269"/>
      <c r="O4" s="1"/>
      <c r="P4" s="1"/>
      <c r="Q4" s="1"/>
    </row>
    <row r="5" spans="1:17" ht="10.5" customHeight="1" x14ac:dyDescent="0.2">
      <c r="A5" s="291"/>
      <c r="B5" s="250"/>
      <c r="C5" s="250"/>
      <c r="D5" s="250"/>
      <c r="E5" s="250"/>
      <c r="F5" s="250"/>
      <c r="G5" s="293"/>
      <c r="H5" s="295"/>
      <c r="I5" s="285"/>
      <c r="J5" s="28"/>
      <c r="K5" s="1"/>
      <c r="L5" s="1"/>
      <c r="M5" s="1"/>
      <c r="N5" s="1"/>
      <c r="O5" s="1"/>
      <c r="P5" s="1"/>
      <c r="Q5" s="1"/>
    </row>
    <row r="6" spans="1:17" ht="14.45" customHeight="1" x14ac:dyDescent="0.25">
      <c r="A6" s="4" t="s">
        <v>2</v>
      </c>
      <c r="B6" s="272" t="s">
        <v>4</v>
      </c>
      <c r="C6" s="272"/>
      <c r="D6" s="272"/>
      <c r="E6" s="272"/>
      <c r="F6" s="272"/>
      <c r="G6" s="4">
        <v>1</v>
      </c>
      <c r="H6" s="4">
        <v>2</v>
      </c>
      <c r="I6" s="4">
        <v>3</v>
      </c>
      <c r="J6" s="28"/>
      <c r="K6" s="27"/>
      <c r="L6" s="27"/>
      <c r="M6" s="27"/>
      <c r="N6" s="27"/>
      <c r="O6" s="1"/>
      <c r="P6" s="1"/>
      <c r="Q6" s="1"/>
    </row>
    <row r="7" spans="1:17" ht="21.95" customHeight="1" x14ac:dyDescent="0.2">
      <c r="A7" s="287">
        <v>1</v>
      </c>
      <c r="B7" s="251" t="s">
        <v>5</v>
      </c>
      <c r="C7" s="251"/>
      <c r="D7" s="251"/>
      <c r="E7" s="251"/>
      <c r="F7" s="251"/>
      <c r="G7" s="25">
        <f>G8+G10+G18+G26+G28</f>
        <v>2974129</v>
      </c>
      <c r="H7" s="25">
        <f>H8+H10+H18+H26+H28</f>
        <v>3343284</v>
      </c>
      <c r="I7" s="167">
        <f t="shared" ref="I7:I54" si="0">IF(G7&lt;&gt;0,H7/G7*100-100,0)</f>
        <v>12.412205388535597</v>
      </c>
      <c r="J7" s="36">
        <f t="shared" ref="J7:J21" si="1">SUM(H7-G7)</f>
        <v>369155</v>
      </c>
      <c r="K7" s="1"/>
      <c r="L7" s="32"/>
      <c r="M7" s="32"/>
      <c r="N7" s="32"/>
      <c r="O7" s="1"/>
      <c r="P7" s="35"/>
      <c r="Q7" s="1"/>
    </row>
    <row r="8" spans="1:17" ht="19.7" customHeight="1" x14ac:dyDescent="0.25">
      <c r="A8" s="288"/>
      <c r="B8" s="276"/>
      <c r="C8" s="296" t="s">
        <v>10</v>
      </c>
      <c r="D8" s="272" t="s">
        <v>24</v>
      </c>
      <c r="E8" s="272"/>
      <c r="F8" s="4" t="s">
        <v>33</v>
      </c>
      <c r="G8" s="21">
        <v>954031</v>
      </c>
      <c r="H8" s="21">
        <v>1221894</v>
      </c>
      <c r="I8" s="167">
        <f t="shared" si="0"/>
        <v>28.076970245201693</v>
      </c>
      <c r="J8" s="36">
        <f t="shared" si="1"/>
        <v>267863</v>
      </c>
      <c r="K8" s="29"/>
      <c r="L8" s="29"/>
      <c r="M8" s="29"/>
      <c r="N8" s="29"/>
      <c r="O8" s="1"/>
      <c r="P8" s="35"/>
      <c r="Q8" s="1"/>
    </row>
    <row r="9" spans="1:17" ht="19.7" customHeight="1" x14ac:dyDescent="0.25">
      <c r="A9" s="288"/>
      <c r="B9" s="277"/>
      <c r="C9" s="297"/>
      <c r="D9" s="272"/>
      <c r="E9" s="272"/>
      <c r="F9" s="4" t="s">
        <v>27</v>
      </c>
      <c r="G9" s="21">
        <v>133113</v>
      </c>
      <c r="H9" s="21">
        <v>131494</v>
      </c>
      <c r="I9" s="167">
        <f t="shared" si="0"/>
        <v>-1.2162598694342392</v>
      </c>
      <c r="J9" s="36">
        <f t="shared" si="1"/>
        <v>-1619</v>
      </c>
      <c r="K9" s="29"/>
      <c r="L9" s="29"/>
      <c r="M9" s="29"/>
      <c r="N9" s="29"/>
      <c r="O9" s="1"/>
      <c r="P9" s="35"/>
      <c r="Q9" s="1"/>
    </row>
    <row r="10" spans="1:17" ht="21.2" customHeight="1" x14ac:dyDescent="0.25">
      <c r="A10" s="288"/>
      <c r="B10" s="277"/>
      <c r="C10" s="279" t="s">
        <v>11</v>
      </c>
      <c r="D10" s="272" t="s">
        <v>25</v>
      </c>
      <c r="E10" s="272"/>
      <c r="F10" s="272"/>
      <c r="G10" s="21">
        <f>G12+G14+G16</f>
        <v>232309</v>
      </c>
      <c r="H10" s="21">
        <f>H12+H14+H16</f>
        <v>240677</v>
      </c>
      <c r="I10" s="167">
        <f t="shared" si="0"/>
        <v>3.602098928582194</v>
      </c>
      <c r="J10" s="36">
        <f t="shared" si="1"/>
        <v>8368</v>
      </c>
      <c r="K10" s="30"/>
      <c r="L10" s="30"/>
      <c r="M10" s="30"/>
      <c r="N10" s="30"/>
      <c r="O10" s="1"/>
      <c r="P10" s="35"/>
      <c r="Q10" s="1"/>
    </row>
    <row r="11" spans="1:17" ht="15.95" customHeight="1" x14ac:dyDescent="0.25">
      <c r="A11" s="288"/>
      <c r="B11" s="277"/>
      <c r="C11" s="279"/>
      <c r="D11" s="286" t="s">
        <v>26</v>
      </c>
      <c r="E11" s="272" t="s">
        <v>27</v>
      </c>
      <c r="F11" s="272"/>
      <c r="G11" s="21">
        <f>G13+G15+G17</f>
        <v>155796</v>
      </c>
      <c r="H11" s="21">
        <f>H13+H15+H17</f>
        <v>148214</v>
      </c>
      <c r="I11" s="167">
        <f t="shared" si="0"/>
        <v>-4.8666204523864565</v>
      </c>
      <c r="J11" s="36">
        <f t="shared" si="1"/>
        <v>-7582</v>
      </c>
      <c r="K11" s="30"/>
      <c r="L11" s="30"/>
      <c r="M11" s="30"/>
      <c r="N11" s="30"/>
      <c r="O11" s="1"/>
      <c r="P11" s="35"/>
      <c r="Q11" s="1"/>
    </row>
    <row r="12" spans="1:17" ht="16.7" customHeight="1" x14ac:dyDescent="0.25">
      <c r="A12" s="288"/>
      <c r="B12" s="277"/>
      <c r="C12" s="279"/>
      <c r="D12" s="286"/>
      <c r="E12" s="272" t="s">
        <v>24</v>
      </c>
      <c r="F12" s="4" t="s">
        <v>33</v>
      </c>
      <c r="G12" s="21">
        <v>102847</v>
      </c>
      <c r="H12" s="21">
        <v>53614</v>
      </c>
      <c r="I12" s="167">
        <f t="shared" si="0"/>
        <v>-47.870137194084414</v>
      </c>
      <c r="J12" s="36">
        <f t="shared" si="1"/>
        <v>-49233</v>
      </c>
      <c r="K12" s="29"/>
      <c r="L12" s="29"/>
      <c r="M12" s="29"/>
      <c r="N12" s="29"/>
      <c r="O12" s="1"/>
      <c r="P12" s="35"/>
      <c r="Q12" s="1"/>
    </row>
    <row r="13" spans="1:17" ht="18.2" customHeight="1" x14ac:dyDescent="0.25">
      <c r="A13" s="288"/>
      <c r="B13" s="277"/>
      <c r="C13" s="279"/>
      <c r="D13" s="286"/>
      <c r="E13" s="272"/>
      <c r="F13" s="4" t="s">
        <v>27</v>
      </c>
      <c r="G13" s="21">
        <v>75921</v>
      </c>
      <c r="H13" s="21">
        <v>30113</v>
      </c>
      <c r="I13" s="167">
        <f t="shared" si="0"/>
        <v>-60.336402312930545</v>
      </c>
      <c r="J13" s="36">
        <f t="shared" si="1"/>
        <v>-45808</v>
      </c>
      <c r="K13" s="29"/>
      <c r="L13" s="29"/>
      <c r="M13" s="29"/>
      <c r="N13" s="29"/>
      <c r="O13" s="1"/>
      <c r="P13" s="35"/>
      <c r="Q13" s="1"/>
    </row>
    <row r="14" spans="1:17" ht="16.7" customHeight="1" x14ac:dyDescent="0.25">
      <c r="A14" s="288"/>
      <c r="B14" s="277"/>
      <c r="C14" s="279"/>
      <c r="D14" s="286"/>
      <c r="E14" s="272" t="s">
        <v>28</v>
      </c>
      <c r="F14" s="4" t="s">
        <v>33</v>
      </c>
      <c r="G14" s="21">
        <v>129340</v>
      </c>
      <c r="H14" s="21">
        <v>187000</v>
      </c>
      <c r="I14" s="167">
        <f t="shared" si="0"/>
        <v>44.580176279573237</v>
      </c>
      <c r="J14" s="36">
        <f t="shared" si="1"/>
        <v>57660</v>
      </c>
      <c r="K14" s="29"/>
      <c r="L14" s="29"/>
      <c r="M14" s="29"/>
      <c r="N14" s="29"/>
      <c r="O14" s="1"/>
      <c r="P14" s="35"/>
      <c r="Q14" s="1"/>
    </row>
    <row r="15" spans="1:17" ht="17.45" customHeight="1" x14ac:dyDescent="0.25">
      <c r="A15" s="288"/>
      <c r="B15" s="277"/>
      <c r="C15" s="279"/>
      <c r="D15" s="286"/>
      <c r="E15" s="272"/>
      <c r="F15" s="4" t="s">
        <v>27</v>
      </c>
      <c r="G15" s="21">
        <v>79784</v>
      </c>
      <c r="H15" s="21">
        <v>118093</v>
      </c>
      <c r="I15" s="167">
        <f t="shared" si="0"/>
        <v>48.015892910859321</v>
      </c>
      <c r="J15" s="36">
        <f t="shared" si="1"/>
        <v>38309</v>
      </c>
      <c r="K15" s="29"/>
      <c r="L15" s="29"/>
      <c r="M15" s="29"/>
      <c r="N15" s="29"/>
      <c r="O15" s="1"/>
      <c r="P15" s="35"/>
      <c r="Q15" s="1"/>
    </row>
    <row r="16" spans="1:17" ht="15.95" customHeight="1" x14ac:dyDescent="0.25">
      <c r="A16" s="288"/>
      <c r="B16" s="277"/>
      <c r="C16" s="279"/>
      <c r="D16" s="286"/>
      <c r="E16" s="272" t="s">
        <v>29</v>
      </c>
      <c r="F16" s="4" t="s">
        <v>33</v>
      </c>
      <c r="G16" s="21">
        <v>122</v>
      </c>
      <c r="H16" s="21">
        <v>63</v>
      </c>
      <c r="I16" s="167">
        <f t="shared" si="0"/>
        <v>-48.360655737704917</v>
      </c>
      <c r="J16" s="36">
        <f t="shared" si="1"/>
        <v>-59</v>
      </c>
      <c r="K16" s="29"/>
      <c r="L16" s="29"/>
      <c r="M16" s="29"/>
      <c r="N16" s="29"/>
      <c r="O16" s="1"/>
      <c r="P16" s="35"/>
      <c r="Q16" s="1"/>
    </row>
    <row r="17" spans="1:17" ht="16.7" customHeight="1" x14ac:dyDescent="0.25">
      <c r="A17" s="288"/>
      <c r="B17" s="277"/>
      <c r="C17" s="279"/>
      <c r="D17" s="286"/>
      <c r="E17" s="272"/>
      <c r="F17" s="4" t="s">
        <v>27</v>
      </c>
      <c r="G17" s="21">
        <v>91</v>
      </c>
      <c r="H17" s="21">
        <v>8</v>
      </c>
      <c r="I17" s="167">
        <f t="shared" si="0"/>
        <v>-91.208791208791212</v>
      </c>
      <c r="J17" s="36">
        <f t="shared" si="1"/>
        <v>-83</v>
      </c>
      <c r="K17" s="29"/>
      <c r="L17" s="29"/>
      <c r="M17" s="29"/>
      <c r="N17" s="29"/>
      <c r="O17" s="1"/>
      <c r="P17" s="35"/>
      <c r="Q17" s="1"/>
    </row>
    <row r="18" spans="1:17" ht="16.7" customHeight="1" x14ac:dyDescent="0.25">
      <c r="A18" s="288"/>
      <c r="B18" s="277"/>
      <c r="C18" s="296" t="s">
        <v>12</v>
      </c>
      <c r="D18" s="272" t="s">
        <v>25</v>
      </c>
      <c r="E18" s="272"/>
      <c r="F18" s="272"/>
      <c r="G18" s="21">
        <f>G20+G22</f>
        <v>953316</v>
      </c>
      <c r="H18" s="21">
        <f>H20+H22</f>
        <v>1020474</v>
      </c>
      <c r="I18" s="167">
        <f t="shared" si="0"/>
        <v>7.0446735395188966</v>
      </c>
      <c r="J18" s="36">
        <f t="shared" si="1"/>
        <v>67158</v>
      </c>
      <c r="K18" s="30"/>
      <c r="L18" s="30"/>
      <c r="M18" s="30"/>
      <c r="N18" s="30"/>
      <c r="O18" s="1"/>
      <c r="P18" s="35"/>
      <c r="Q18" s="1"/>
    </row>
    <row r="19" spans="1:17" ht="16.7" customHeight="1" x14ac:dyDescent="0.25">
      <c r="A19" s="288"/>
      <c r="B19" s="277"/>
      <c r="C19" s="300"/>
      <c r="D19" s="286" t="s">
        <v>26</v>
      </c>
      <c r="E19" s="272" t="s">
        <v>27</v>
      </c>
      <c r="F19" s="272"/>
      <c r="G19" s="21">
        <f>G21+G23</f>
        <v>726067</v>
      </c>
      <c r="H19" s="21">
        <f>H21+H23</f>
        <v>794484</v>
      </c>
      <c r="I19" s="167">
        <f t="shared" si="0"/>
        <v>9.4229595891288227</v>
      </c>
      <c r="J19" s="36">
        <f t="shared" si="1"/>
        <v>68417</v>
      </c>
      <c r="K19" s="30"/>
      <c r="L19" s="30"/>
      <c r="M19" s="30"/>
      <c r="N19" s="30"/>
      <c r="O19" s="1"/>
      <c r="P19" s="35"/>
      <c r="Q19" s="1"/>
    </row>
    <row r="20" spans="1:17" ht="16.7" customHeight="1" x14ac:dyDescent="0.25">
      <c r="A20" s="288"/>
      <c r="B20" s="277"/>
      <c r="C20" s="300"/>
      <c r="D20" s="286"/>
      <c r="E20" s="272" t="s">
        <v>24</v>
      </c>
      <c r="F20" s="4" t="s">
        <v>33</v>
      </c>
      <c r="G20" s="21">
        <v>953316</v>
      </c>
      <c r="H20" s="21">
        <v>1020002</v>
      </c>
      <c r="I20" s="167">
        <f t="shared" si="0"/>
        <v>6.9951621498013168</v>
      </c>
      <c r="J20" s="36">
        <f t="shared" si="1"/>
        <v>66686</v>
      </c>
      <c r="K20" s="29"/>
      <c r="L20" s="29"/>
      <c r="M20" s="29"/>
      <c r="N20" s="29"/>
      <c r="O20" s="1"/>
      <c r="P20" s="35"/>
      <c r="Q20" s="1"/>
    </row>
    <row r="21" spans="1:17" ht="16.7" customHeight="1" x14ac:dyDescent="0.25">
      <c r="A21" s="288"/>
      <c r="B21" s="277"/>
      <c r="C21" s="300"/>
      <c r="D21" s="286"/>
      <c r="E21" s="272"/>
      <c r="F21" s="4" t="s">
        <v>27</v>
      </c>
      <c r="G21" s="21">
        <v>726067</v>
      </c>
      <c r="H21" s="21">
        <v>794012</v>
      </c>
      <c r="I21" s="167">
        <f t="shared" si="0"/>
        <v>9.3579518143642275</v>
      </c>
      <c r="J21" s="36">
        <f t="shared" si="1"/>
        <v>67945</v>
      </c>
      <c r="K21" s="29"/>
      <c r="L21" s="29"/>
      <c r="M21" s="29"/>
      <c r="N21" s="29"/>
      <c r="O21" s="1"/>
      <c r="P21" s="35"/>
      <c r="Q21" s="1"/>
    </row>
    <row r="22" spans="1:17" ht="16.7" customHeight="1" x14ac:dyDescent="0.25">
      <c r="A22" s="288"/>
      <c r="B22" s="277"/>
      <c r="C22" s="300"/>
      <c r="D22" s="286"/>
      <c r="E22" s="272" t="s">
        <v>30</v>
      </c>
      <c r="F22" s="4" t="s">
        <v>33</v>
      </c>
      <c r="G22" s="22"/>
      <c r="H22" s="21">
        <v>472</v>
      </c>
      <c r="I22" s="167">
        <f t="shared" si="0"/>
        <v>0</v>
      </c>
      <c r="J22" s="36">
        <f>SUM(H22-G20)</f>
        <v>-952844</v>
      </c>
      <c r="K22" s="29"/>
      <c r="L22" s="29"/>
      <c r="M22" s="29"/>
      <c r="N22" s="29"/>
      <c r="O22" s="1"/>
      <c r="P22" s="35"/>
      <c r="Q22" s="1"/>
    </row>
    <row r="23" spans="1:17" ht="18.95" customHeight="1" x14ac:dyDescent="0.25">
      <c r="A23" s="288"/>
      <c r="B23" s="277"/>
      <c r="C23" s="297"/>
      <c r="D23" s="286"/>
      <c r="E23" s="272"/>
      <c r="F23" s="4" t="s">
        <v>27</v>
      </c>
      <c r="G23" s="22"/>
      <c r="H23" s="21">
        <v>472</v>
      </c>
      <c r="I23" s="167">
        <f t="shared" si="0"/>
        <v>0</v>
      </c>
      <c r="J23" s="36">
        <f>SUM(H23-G21)</f>
        <v>-725595</v>
      </c>
      <c r="K23" s="29"/>
      <c r="L23" s="29"/>
      <c r="M23" s="29"/>
      <c r="N23" s="29"/>
      <c r="O23" s="1"/>
      <c r="P23" s="35"/>
      <c r="Q23" s="1"/>
    </row>
    <row r="24" spans="1:17" ht="18.95" hidden="1" customHeight="1" x14ac:dyDescent="0.25">
      <c r="A24" s="288"/>
      <c r="B24" s="277"/>
      <c r="C24" s="10"/>
      <c r="D24" s="14"/>
      <c r="E24" s="272" t="s">
        <v>30</v>
      </c>
      <c r="F24" s="4" t="s">
        <v>33</v>
      </c>
      <c r="G24" s="21"/>
      <c r="H24" s="21"/>
      <c r="I24" s="167">
        <f t="shared" si="0"/>
        <v>0</v>
      </c>
      <c r="J24" s="36">
        <f t="shared" ref="J24:J39" si="2">SUM(H24-G24)</f>
        <v>0</v>
      </c>
      <c r="K24" s="30"/>
      <c r="L24" s="30"/>
      <c r="M24" s="30"/>
      <c r="N24" s="30"/>
      <c r="O24" s="1"/>
      <c r="P24" s="35"/>
      <c r="Q24" s="1"/>
    </row>
    <row r="25" spans="1:17" ht="24.2" hidden="1" customHeight="1" x14ac:dyDescent="0.25">
      <c r="A25" s="288"/>
      <c r="B25" s="277"/>
      <c r="C25" s="10"/>
      <c r="D25" s="14"/>
      <c r="E25" s="272"/>
      <c r="F25" s="4" t="s">
        <v>27</v>
      </c>
      <c r="G25" s="21"/>
      <c r="H25" s="21"/>
      <c r="I25" s="167">
        <f t="shared" si="0"/>
        <v>0</v>
      </c>
      <c r="J25" s="36">
        <f t="shared" si="2"/>
        <v>0</v>
      </c>
      <c r="K25" s="30"/>
      <c r="L25" s="30"/>
      <c r="M25" s="30"/>
      <c r="N25" s="30"/>
      <c r="O25" s="1"/>
      <c r="P25" s="35"/>
      <c r="Q25" s="1"/>
    </row>
    <row r="26" spans="1:17" ht="20.25" customHeight="1" x14ac:dyDescent="0.25">
      <c r="A26" s="288"/>
      <c r="B26" s="277"/>
      <c r="C26" s="279" t="s">
        <v>13</v>
      </c>
      <c r="D26" s="272" t="s">
        <v>24</v>
      </c>
      <c r="E26" s="272"/>
      <c r="F26" s="4" t="s">
        <v>33</v>
      </c>
      <c r="G26" s="21">
        <v>732351</v>
      </c>
      <c r="H26" s="21">
        <v>769491</v>
      </c>
      <c r="I26" s="167">
        <f t="shared" si="0"/>
        <v>5.0713387433075212</v>
      </c>
      <c r="J26" s="36">
        <f t="shared" si="2"/>
        <v>37140</v>
      </c>
      <c r="K26" s="29"/>
      <c r="L26" s="29"/>
      <c r="M26" s="29"/>
      <c r="N26" s="29"/>
      <c r="O26" s="1"/>
      <c r="P26" s="35"/>
      <c r="Q26" s="1"/>
    </row>
    <row r="27" spans="1:17" ht="20.25" customHeight="1" x14ac:dyDescent="0.25">
      <c r="A27" s="288"/>
      <c r="B27" s="277"/>
      <c r="C27" s="279"/>
      <c r="D27" s="272"/>
      <c r="E27" s="272"/>
      <c r="F27" s="4" t="s">
        <v>27</v>
      </c>
      <c r="G27" s="21">
        <v>716716</v>
      </c>
      <c r="H27" s="21">
        <v>758271</v>
      </c>
      <c r="I27" s="167">
        <f t="shared" si="0"/>
        <v>5.7979729767439352</v>
      </c>
      <c r="J27" s="36">
        <f t="shared" si="2"/>
        <v>41555</v>
      </c>
      <c r="K27" s="29"/>
      <c r="L27" s="29"/>
      <c r="M27" s="29"/>
      <c r="N27" s="29"/>
      <c r="O27" s="1"/>
      <c r="P27" s="35"/>
      <c r="Q27" s="1"/>
    </row>
    <row r="28" spans="1:17" ht="18.95" customHeight="1" x14ac:dyDescent="0.25">
      <c r="A28" s="288"/>
      <c r="B28" s="277"/>
      <c r="C28" s="296" t="s">
        <v>14</v>
      </c>
      <c r="D28" s="272" t="s">
        <v>25</v>
      </c>
      <c r="E28" s="272"/>
      <c r="F28" s="272"/>
      <c r="G28" s="21">
        <f>G30+G32</f>
        <v>102122</v>
      </c>
      <c r="H28" s="21">
        <f>H30+H32</f>
        <v>90748</v>
      </c>
      <c r="I28" s="167">
        <f t="shared" si="0"/>
        <v>-11.137658878596184</v>
      </c>
      <c r="J28" s="36">
        <f t="shared" si="2"/>
        <v>-11374</v>
      </c>
      <c r="K28" s="30"/>
      <c r="L28" s="30"/>
      <c r="M28" s="30"/>
      <c r="N28" s="30"/>
      <c r="O28" s="1"/>
      <c r="P28" s="35"/>
      <c r="Q28" s="1"/>
    </row>
    <row r="29" spans="1:17" ht="18.95" customHeight="1" x14ac:dyDescent="0.25">
      <c r="A29" s="288"/>
      <c r="B29" s="277"/>
      <c r="C29" s="300"/>
      <c r="D29" s="301" t="s">
        <v>26</v>
      </c>
      <c r="E29" s="270" t="s">
        <v>27</v>
      </c>
      <c r="F29" s="271"/>
      <c r="G29" s="21">
        <f>G31+G33</f>
        <v>75702</v>
      </c>
      <c r="H29" s="21">
        <f>H31+H33</f>
        <v>58873</v>
      </c>
      <c r="I29" s="167">
        <f t="shared" si="0"/>
        <v>-22.230588359620612</v>
      </c>
      <c r="J29" s="36">
        <f t="shared" si="2"/>
        <v>-16829</v>
      </c>
      <c r="K29" s="30"/>
      <c r="L29" s="30"/>
      <c r="M29" s="30"/>
      <c r="N29" s="30"/>
      <c r="O29" s="1"/>
      <c r="P29" s="35"/>
      <c r="Q29" s="1"/>
    </row>
    <row r="30" spans="1:17" ht="18.95" customHeight="1" x14ac:dyDescent="0.25">
      <c r="A30" s="288"/>
      <c r="B30" s="277"/>
      <c r="C30" s="300"/>
      <c r="D30" s="302"/>
      <c r="E30" s="298" t="s">
        <v>31</v>
      </c>
      <c r="F30" s="4" t="s">
        <v>33</v>
      </c>
      <c r="G30" s="21">
        <v>102122</v>
      </c>
      <c r="H30" s="21">
        <v>90505</v>
      </c>
      <c r="I30" s="167">
        <f t="shared" si="0"/>
        <v>-11.375609565030061</v>
      </c>
      <c r="J30" s="36">
        <f t="shared" si="2"/>
        <v>-11617</v>
      </c>
      <c r="K30" s="29"/>
      <c r="L30" s="29"/>
      <c r="M30" s="29"/>
      <c r="N30" s="29"/>
      <c r="O30" s="1"/>
      <c r="P30" s="35"/>
      <c r="Q30" s="1"/>
    </row>
    <row r="31" spans="1:17" ht="18.95" customHeight="1" x14ac:dyDescent="0.25">
      <c r="A31" s="288"/>
      <c r="B31" s="277"/>
      <c r="C31" s="300"/>
      <c r="D31" s="302"/>
      <c r="E31" s="299"/>
      <c r="F31" s="16" t="s">
        <v>27</v>
      </c>
      <c r="G31" s="21">
        <v>75702</v>
      </c>
      <c r="H31" s="21">
        <v>58630</v>
      </c>
      <c r="I31" s="167">
        <f t="shared" si="0"/>
        <v>-22.551583841906421</v>
      </c>
      <c r="J31" s="36">
        <f t="shared" si="2"/>
        <v>-17072</v>
      </c>
      <c r="K31" s="29"/>
      <c r="L31" s="29"/>
      <c r="M31" s="29"/>
      <c r="N31" s="29"/>
      <c r="O31" s="1"/>
      <c r="P31" s="35"/>
      <c r="Q31" s="1"/>
    </row>
    <row r="32" spans="1:17" ht="17.45" customHeight="1" x14ac:dyDescent="0.25">
      <c r="A32" s="288"/>
      <c r="B32" s="277"/>
      <c r="C32" s="300"/>
      <c r="D32" s="302"/>
      <c r="E32" s="298" t="s">
        <v>32</v>
      </c>
      <c r="F32" s="4" t="s">
        <v>33</v>
      </c>
      <c r="G32" s="21"/>
      <c r="H32" s="21">
        <v>243</v>
      </c>
      <c r="I32" s="167">
        <f t="shared" si="0"/>
        <v>0</v>
      </c>
      <c r="J32" s="36">
        <f t="shared" si="2"/>
        <v>243</v>
      </c>
      <c r="K32" s="29"/>
      <c r="L32" s="29"/>
      <c r="M32" s="29"/>
      <c r="N32" s="29"/>
      <c r="O32" s="1"/>
      <c r="P32" s="35"/>
      <c r="Q32" s="1"/>
    </row>
    <row r="33" spans="1:17" ht="17.45" customHeight="1" x14ac:dyDescent="0.25">
      <c r="A33" s="289"/>
      <c r="B33" s="278"/>
      <c r="C33" s="297"/>
      <c r="D33" s="303"/>
      <c r="E33" s="299"/>
      <c r="F33" s="16" t="s">
        <v>27</v>
      </c>
      <c r="G33" s="21"/>
      <c r="H33" s="21">
        <v>243</v>
      </c>
      <c r="I33" s="167">
        <f t="shared" si="0"/>
        <v>0</v>
      </c>
      <c r="J33" s="36">
        <f t="shared" si="2"/>
        <v>243</v>
      </c>
      <c r="K33" s="29"/>
      <c r="L33" s="29"/>
      <c r="M33" s="29"/>
      <c r="N33" s="29"/>
      <c r="O33" s="1"/>
      <c r="P33" s="35"/>
      <c r="Q33" s="1"/>
    </row>
    <row r="34" spans="1:17" ht="18.95" customHeight="1" x14ac:dyDescent="0.25">
      <c r="A34" s="250">
        <v>2</v>
      </c>
      <c r="B34" s="251" t="s">
        <v>6</v>
      </c>
      <c r="C34" s="251"/>
      <c r="D34" s="251"/>
      <c r="E34" s="251"/>
      <c r="F34" s="251"/>
      <c r="G34" s="25">
        <f>SUM(G35:G39)</f>
        <v>280449</v>
      </c>
      <c r="H34" s="25">
        <f>SUM(H35:H39)</f>
        <v>287402</v>
      </c>
      <c r="I34" s="167">
        <f t="shared" si="0"/>
        <v>2.4792386494514034</v>
      </c>
      <c r="J34" s="36">
        <f t="shared" si="2"/>
        <v>6953</v>
      </c>
      <c r="K34" s="30"/>
      <c r="L34" s="33"/>
      <c r="M34" s="33"/>
      <c r="N34" s="30"/>
      <c r="O34" s="1"/>
      <c r="P34" s="35"/>
      <c r="Q34" s="1"/>
    </row>
    <row r="35" spans="1:17" ht="18.2" customHeight="1" x14ac:dyDescent="0.25">
      <c r="A35" s="250"/>
      <c r="B35" s="252" t="s">
        <v>7</v>
      </c>
      <c r="C35" s="255" t="s">
        <v>15</v>
      </c>
      <c r="D35" s="256"/>
      <c r="E35" s="256"/>
      <c r="F35" s="257"/>
      <c r="G35" s="21">
        <v>50657</v>
      </c>
      <c r="H35" s="21">
        <v>57889</v>
      </c>
      <c r="I35" s="167">
        <f t="shared" si="0"/>
        <v>14.276407998894541</v>
      </c>
      <c r="J35" s="36">
        <f t="shared" si="2"/>
        <v>7232</v>
      </c>
      <c r="K35" s="31"/>
      <c r="L35" s="29"/>
      <c r="M35" s="29"/>
      <c r="N35" s="34"/>
      <c r="O35" s="1"/>
      <c r="P35" s="35"/>
      <c r="Q35" s="1"/>
    </row>
    <row r="36" spans="1:17" ht="16.7" customHeight="1" x14ac:dyDescent="0.25">
      <c r="A36" s="250"/>
      <c r="B36" s="253"/>
      <c r="C36" s="255" t="s">
        <v>16</v>
      </c>
      <c r="D36" s="256"/>
      <c r="E36" s="256"/>
      <c r="F36" s="257"/>
      <c r="G36" s="21">
        <v>85974</v>
      </c>
      <c r="H36" s="21">
        <v>95155</v>
      </c>
      <c r="I36" s="167">
        <f t="shared" si="0"/>
        <v>10.678809872752225</v>
      </c>
      <c r="J36" s="36">
        <f t="shared" si="2"/>
        <v>9181</v>
      </c>
      <c r="K36" s="29"/>
      <c r="L36" s="29"/>
      <c r="M36" s="29"/>
      <c r="N36" s="29"/>
      <c r="O36" s="1"/>
      <c r="P36" s="35"/>
      <c r="Q36" s="1"/>
    </row>
    <row r="37" spans="1:17" ht="16.7" customHeight="1" x14ac:dyDescent="0.2">
      <c r="A37" s="250"/>
      <c r="B37" s="253"/>
      <c r="C37" s="255" t="s">
        <v>17</v>
      </c>
      <c r="D37" s="256"/>
      <c r="E37" s="256"/>
      <c r="F37" s="257"/>
      <c r="G37" s="21">
        <v>91068</v>
      </c>
      <c r="H37" s="21">
        <v>89073</v>
      </c>
      <c r="I37" s="167">
        <f t="shared" si="0"/>
        <v>-2.1906707076031182</v>
      </c>
      <c r="J37" s="36">
        <f t="shared" si="2"/>
        <v>-1995</v>
      </c>
      <c r="K37" s="31"/>
      <c r="L37" s="31"/>
      <c r="M37" s="31"/>
      <c r="N37" s="31"/>
      <c r="O37" s="1"/>
      <c r="P37" s="35"/>
      <c r="Q37" s="1"/>
    </row>
    <row r="38" spans="1:17" ht="16.7" customHeight="1" x14ac:dyDescent="0.25">
      <c r="A38" s="250"/>
      <c r="B38" s="253"/>
      <c r="C38" s="255" t="s">
        <v>18</v>
      </c>
      <c r="D38" s="256"/>
      <c r="E38" s="256"/>
      <c r="F38" s="257"/>
      <c r="G38" s="21">
        <v>30589</v>
      </c>
      <c r="H38" s="21">
        <v>20776</v>
      </c>
      <c r="I38" s="167">
        <f t="shared" si="0"/>
        <v>-32.080159534473168</v>
      </c>
      <c r="J38" s="36">
        <f t="shared" si="2"/>
        <v>-9813</v>
      </c>
      <c r="K38" s="29"/>
      <c r="L38" s="31"/>
      <c r="M38" s="29"/>
      <c r="N38" s="29"/>
      <c r="O38" s="1"/>
      <c r="P38" s="35"/>
      <c r="Q38" s="1"/>
    </row>
    <row r="39" spans="1:17" ht="17.45" customHeight="1" x14ac:dyDescent="0.2">
      <c r="A39" s="250"/>
      <c r="B39" s="254"/>
      <c r="C39" s="304" t="s">
        <v>19</v>
      </c>
      <c r="D39" s="304"/>
      <c r="E39" s="304"/>
      <c r="F39" s="304"/>
      <c r="G39" s="21">
        <v>22161</v>
      </c>
      <c r="H39" s="21">
        <v>24509</v>
      </c>
      <c r="I39" s="167">
        <f t="shared" si="0"/>
        <v>10.595189747755057</v>
      </c>
      <c r="J39" s="36">
        <f t="shared" si="2"/>
        <v>2348</v>
      </c>
      <c r="K39" s="31"/>
      <c r="L39" s="31"/>
      <c r="M39" s="31"/>
      <c r="N39" s="31"/>
      <c r="O39" s="1"/>
      <c r="P39" s="35"/>
      <c r="Q39" s="1"/>
    </row>
    <row r="40" spans="1:17" ht="30.2" customHeight="1" x14ac:dyDescent="0.2">
      <c r="A40" s="5">
        <v>3</v>
      </c>
      <c r="B40" s="273" t="s">
        <v>8</v>
      </c>
      <c r="C40" s="274"/>
      <c r="D40" s="274"/>
      <c r="E40" s="274"/>
      <c r="F40" s="275"/>
      <c r="G40" s="23">
        <v>154705</v>
      </c>
      <c r="H40" s="25">
        <v>158869</v>
      </c>
      <c r="I40" s="167">
        <f t="shared" si="0"/>
        <v>2.6915742865453609</v>
      </c>
      <c r="J40" s="36">
        <f>SUM(H40-G51)</f>
        <v>158637</v>
      </c>
      <c r="K40" s="31"/>
      <c r="L40" s="31"/>
      <c r="M40" s="31"/>
      <c r="N40" s="31"/>
      <c r="O40" s="1"/>
      <c r="P40" s="35"/>
      <c r="Q40" s="1"/>
    </row>
    <row r="41" spans="1:17" ht="29.45" customHeight="1" x14ac:dyDescent="0.25">
      <c r="A41" s="250">
        <v>4</v>
      </c>
      <c r="B41" s="258" t="s">
        <v>9</v>
      </c>
      <c r="C41" s="258"/>
      <c r="D41" s="258"/>
      <c r="E41" s="258"/>
      <c r="F41" s="258"/>
      <c r="G41" s="25">
        <f>G42+G46+G49+G52</f>
        <v>5144</v>
      </c>
      <c r="H41" s="25">
        <f>H42+H46+H49+H52</f>
        <v>4495</v>
      </c>
      <c r="I41" s="167">
        <f t="shared" si="0"/>
        <v>-12.616640746500778</v>
      </c>
      <c r="J41" s="36">
        <f t="shared" ref="J41:J54" si="3">SUM(H41-G41)</f>
        <v>-649</v>
      </c>
      <c r="K41" s="30"/>
      <c r="L41" s="30"/>
      <c r="M41" s="30"/>
      <c r="N41" s="30"/>
      <c r="O41" s="1"/>
      <c r="P41" s="35"/>
      <c r="Q41" s="1"/>
    </row>
    <row r="42" spans="1:17" ht="15" x14ac:dyDescent="0.25">
      <c r="A42" s="250"/>
      <c r="B42" s="280" t="s">
        <v>7</v>
      </c>
      <c r="C42" s="272" t="s">
        <v>20</v>
      </c>
      <c r="D42" s="270" t="s">
        <v>25</v>
      </c>
      <c r="E42" s="283"/>
      <c r="F42" s="271"/>
      <c r="G42" s="21">
        <f>SUM(G43:G45)</f>
        <v>767</v>
      </c>
      <c r="H42" s="21">
        <f>SUM(H43:H45)</f>
        <v>643</v>
      </c>
      <c r="I42" s="167">
        <f t="shared" si="0"/>
        <v>-16.166883963494129</v>
      </c>
      <c r="J42" s="36">
        <f t="shared" si="3"/>
        <v>-124</v>
      </c>
      <c r="K42" s="30"/>
      <c r="L42" s="30"/>
      <c r="M42" s="30"/>
      <c r="N42" s="30"/>
      <c r="O42" s="1"/>
      <c r="P42" s="35"/>
      <c r="Q42" s="1"/>
    </row>
    <row r="43" spans="1:17" ht="15" x14ac:dyDescent="0.25">
      <c r="A43" s="250"/>
      <c r="B43" s="281"/>
      <c r="C43" s="272"/>
      <c r="D43" s="259" t="s">
        <v>26</v>
      </c>
      <c r="E43" s="260"/>
      <c r="F43" s="17" t="s">
        <v>34</v>
      </c>
      <c r="G43" s="21">
        <v>193</v>
      </c>
      <c r="H43" s="21">
        <v>134</v>
      </c>
      <c r="I43" s="167">
        <f t="shared" si="0"/>
        <v>-30.569948186528492</v>
      </c>
      <c r="J43" s="36">
        <f t="shared" si="3"/>
        <v>-59</v>
      </c>
      <c r="K43" s="29"/>
      <c r="L43" s="29"/>
      <c r="M43" s="29"/>
      <c r="N43" s="29"/>
      <c r="O43" s="1"/>
      <c r="P43" s="35"/>
      <c r="Q43" s="1"/>
    </row>
    <row r="44" spans="1:17" ht="15" x14ac:dyDescent="0.25">
      <c r="A44" s="250"/>
      <c r="B44" s="281"/>
      <c r="C44" s="272"/>
      <c r="D44" s="261"/>
      <c r="E44" s="262"/>
      <c r="F44" s="17" t="s">
        <v>28</v>
      </c>
      <c r="G44" s="21">
        <v>435</v>
      </c>
      <c r="H44" s="21">
        <v>328</v>
      </c>
      <c r="I44" s="167">
        <f t="shared" si="0"/>
        <v>-24.597701149425291</v>
      </c>
      <c r="J44" s="36">
        <f t="shared" si="3"/>
        <v>-107</v>
      </c>
      <c r="K44" s="29"/>
      <c r="L44" s="29"/>
      <c r="M44" s="29"/>
      <c r="N44" s="29"/>
      <c r="O44" s="1"/>
      <c r="P44" s="35"/>
      <c r="Q44" s="1"/>
    </row>
    <row r="45" spans="1:17" ht="15" x14ac:dyDescent="0.25">
      <c r="A45" s="250"/>
      <c r="B45" s="281"/>
      <c r="C45" s="272"/>
      <c r="D45" s="263"/>
      <c r="E45" s="264"/>
      <c r="F45" s="17" t="s">
        <v>29</v>
      </c>
      <c r="G45" s="21">
        <v>139</v>
      </c>
      <c r="H45" s="21">
        <v>181</v>
      </c>
      <c r="I45" s="167">
        <f t="shared" si="0"/>
        <v>30.215827338129486</v>
      </c>
      <c r="J45" s="36">
        <f t="shared" si="3"/>
        <v>42</v>
      </c>
      <c r="K45" s="29"/>
      <c r="L45" s="29"/>
      <c r="M45" s="29"/>
      <c r="N45" s="29"/>
      <c r="O45" s="1"/>
      <c r="P45" s="35"/>
      <c r="Q45" s="1"/>
    </row>
    <row r="46" spans="1:17" ht="15" x14ac:dyDescent="0.25">
      <c r="A46" s="250"/>
      <c r="B46" s="281"/>
      <c r="C46" s="272" t="s">
        <v>21</v>
      </c>
      <c r="D46" s="270" t="s">
        <v>25</v>
      </c>
      <c r="E46" s="283"/>
      <c r="F46" s="271"/>
      <c r="G46" s="21">
        <f>SUM(G47:G48)</f>
        <v>593</v>
      </c>
      <c r="H46" s="21">
        <f>SUM(H47:H48)</f>
        <v>381</v>
      </c>
      <c r="I46" s="167">
        <f t="shared" si="0"/>
        <v>-35.750421585160197</v>
      </c>
      <c r="J46" s="36">
        <f t="shared" si="3"/>
        <v>-212</v>
      </c>
      <c r="K46" s="29"/>
      <c r="L46" s="29"/>
      <c r="M46" s="29"/>
      <c r="N46" s="29"/>
      <c r="O46" s="1"/>
      <c r="P46" s="35"/>
      <c r="Q46" s="1"/>
    </row>
    <row r="47" spans="1:17" ht="15" x14ac:dyDescent="0.25">
      <c r="A47" s="250"/>
      <c r="B47" s="281"/>
      <c r="C47" s="272"/>
      <c r="D47" s="265" t="s">
        <v>26</v>
      </c>
      <c r="E47" s="266"/>
      <c r="F47" s="17" t="s">
        <v>31</v>
      </c>
      <c r="G47" s="21">
        <v>476</v>
      </c>
      <c r="H47" s="21">
        <v>288</v>
      </c>
      <c r="I47" s="167">
        <f t="shared" si="0"/>
        <v>-39.495798319327733</v>
      </c>
      <c r="J47" s="36">
        <f t="shared" si="3"/>
        <v>-188</v>
      </c>
      <c r="K47" s="29"/>
      <c r="L47" s="29"/>
      <c r="M47" s="29"/>
      <c r="N47" s="29"/>
      <c r="O47" s="1"/>
      <c r="P47" s="35"/>
      <c r="Q47" s="1"/>
    </row>
    <row r="48" spans="1:17" ht="15" x14ac:dyDescent="0.25">
      <c r="A48" s="250"/>
      <c r="B48" s="281"/>
      <c r="C48" s="272"/>
      <c r="D48" s="267"/>
      <c r="E48" s="268"/>
      <c r="F48" s="18" t="s">
        <v>32</v>
      </c>
      <c r="G48" s="21">
        <v>117</v>
      </c>
      <c r="H48" s="21">
        <v>93</v>
      </c>
      <c r="I48" s="167">
        <f t="shared" si="0"/>
        <v>-20.512820512820511</v>
      </c>
      <c r="J48" s="36">
        <f t="shared" si="3"/>
        <v>-24</v>
      </c>
      <c r="K48" s="29"/>
      <c r="L48" s="29"/>
      <c r="M48" s="29"/>
      <c r="N48" s="29"/>
      <c r="O48" s="1"/>
      <c r="P48" s="35"/>
      <c r="Q48" s="1"/>
    </row>
    <row r="49" spans="1:17" ht="15" x14ac:dyDescent="0.25">
      <c r="A49" s="250"/>
      <c r="B49" s="281"/>
      <c r="C49" s="272" t="s">
        <v>22</v>
      </c>
      <c r="D49" s="270" t="s">
        <v>25</v>
      </c>
      <c r="E49" s="283"/>
      <c r="F49" s="271"/>
      <c r="G49" s="21">
        <f>G50+G51</f>
        <v>1659</v>
      </c>
      <c r="H49" s="21">
        <f>H50+H51</f>
        <v>1620</v>
      </c>
      <c r="I49" s="167">
        <f t="shared" si="0"/>
        <v>-2.3508137432188079</v>
      </c>
      <c r="J49" s="36">
        <f t="shared" si="3"/>
        <v>-39</v>
      </c>
      <c r="K49" s="30"/>
      <c r="L49" s="30"/>
      <c r="M49" s="30"/>
      <c r="N49" s="30"/>
      <c r="O49" s="1"/>
      <c r="P49" s="35"/>
      <c r="Q49" s="1"/>
    </row>
    <row r="50" spans="1:17" ht="15" x14ac:dyDescent="0.25">
      <c r="A50" s="250"/>
      <c r="B50" s="281"/>
      <c r="C50" s="272"/>
      <c r="D50" s="265" t="s">
        <v>26</v>
      </c>
      <c r="E50" s="266"/>
      <c r="F50" s="17" t="s">
        <v>24</v>
      </c>
      <c r="G50" s="21">
        <v>1427</v>
      </c>
      <c r="H50" s="21">
        <v>1292</v>
      </c>
      <c r="I50" s="167">
        <f t="shared" si="0"/>
        <v>-9.460406447091799</v>
      </c>
      <c r="J50" s="36">
        <f t="shared" si="3"/>
        <v>-135</v>
      </c>
      <c r="K50" s="29"/>
      <c r="L50" s="29"/>
      <c r="M50" s="29"/>
      <c r="N50" s="29"/>
      <c r="O50" s="1"/>
      <c r="P50" s="35"/>
      <c r="Q50" s="1"/>
    </row>
    <row r="51" spans="1:17" ht="15" x14ac:dyDescent="0.25">
      <c r="A51" s="250"/>
      <c r="B51" s="281"/>
      <c r="C51" s="272"/>
      <c r="D51" s="267"/>
      <c r="E51" s="268"/>
      <c r="F51" s="18" t="s">
        <v>30</v>
      </c>
      <c r="G51" s="21">
        <v>232</v>
      </c>
      <c r="H51" s="21">
        <v>328</v>
      </c>
      <c r="I51" s="167">
        <f t="shared" si="0"/>
        <v>41.379310344827587</v>
      </c>
      <c r="J51" s="36">
        <f t="shared" si="3"/>
        <v>96</v>
      </c>
      <c r="K51" s="29"/>
      <c r="L51" s="29"/>
      <c r="M51" s="29"/>
      <c r="N51" s="29"/>
      <c r="O51" s="1"/>
      <c r="P51" s="35"/>
      <c r="Q51" s="1"/>
    </row>
    <row r="52" spans="1:17" ht="15" x14ac:dyDescent="0.25">
      <c r="A52" s="250"/>
      <c r="B52" s="281"/>
      <c r="C52" s="272" t="s">
        <v>23</v>
      </c>
      <c r="D52" s="270" t="s">
        <v>25</v>
      </c>
      <c r="E52" s="283"/>
      <c r="F52" s="271"/>
      <c r="G52" s="21">
        <f>G53+G54</f>
        <v>2125</v>
      </c>
      <c r="H52" s="21">
        <f>H53+H54</f>
        <v>1851</v>
      </c>
      <c r="I52" s="167">
        <f t="shared" si="0"/>
        <v>-12.89411764705882</v>
      </c>
      <c r="J52" s="36">
        <f t="shared" si="3"/>
        <v>-274</v>
      </c>
      <c r="K52" s="30"/>
      <c r="L52" s="30"/>
      <c r="M52" s="30"/>
      <c r="N52" s="30"/>
      <c r="O52" s="1"/>
      <c r="P52" s="35"/>
      <c r="Q52" s="1"/>
    </row>
    <row r="53" spans="1:17" ht="15" x14ac:dyDescent="0.25">
      <c r="A53" s="250"/>
      <c r="B53" s="281"/>
      <c r="C53" s="272"/>
      <c r="D53" s="265" t="s">
        <v>26</v>
      </c>
      <c r="E53" s="266"/>
      <c r="F53" s="17" t="s">
        <v>24</v>
      </c>
      <c r="G53" s="21">
        <v>1796</v>
      </c>
      <c r="H53" s="21">
        <v>1516</v>
      </c>
      <c r="I53" s="167">
        <f t="shared" si="0"/>
        <v>-15.590200445434306</v>
      </c>
      <c r="J53" s="36">
        <f t="shared" si="3"/>
        <v>-280</v>
      </c>
      <c r="K53" s="29"/>
      <c r="L53" s="29"/>
      <c r="M53" s="29"/>
      <c r="N53" s="29"/>
      <c r="O53" s="1"/>
      <c r="P53" s="35"/>
      <c r="Q53" s="1"/>
    </row>
    <row r="54" spans="1:17" ht="15" x14ac:dyDescent="0.25">
      <c r="A54" s="250"/>
      <c r="B54" s="282"/>
      <c r="C54" s="272"/>
      <c r="D54" s="267"/>
      <c r="E54" s="268"/>
      <c r="F54" s="18" t="s">
        <v>30</v>
      </c>
      <c r="G54" s="21">
        <v>329</v>
      </c>
      <c r="H54" s="21">
        <v>335</v>
      </c>
      <c r="I54" s="167">
        <f t="shared" si="0"/>
        <v>1.8237082066869306</v>
      </c>
      <c r="J54" s="36">
        <f t="shared" si="3"/>
        <v>6</v>
      </c>
      <c r="K54" s="29"/>
      <c r="L54" s="29"/>
      <c r="M54" s="29"/>
      <c r="N54" s="29"/>
      <c r="O54" s="1"/>
      <c r="P54" s="35"/>
      <c r="Q54" s="1"/>
    </row>
    <row r="55" spans="1:17" ht="12.95" customHeight="1" x14ac:dyDescent="0.2">
      <c r="A55" s="6"/>
      <c r="B55" s="6"/>
      <c r="C55" s="6"/>
      <c r="D55" s="15"/>
      <c r="E55" s="6"/>
      <c r="F55" s="6"/>
      <c r="G55" s="24"/>
      <c r="H55" s="6"/>
      <c r="I55" s="6"/>
      <c r="J55" s="1"/>
      <c r="K55" s="1"/>
      <c r="L55" s="1"/>
      <c r="M55" s="1"/>
      <c r="N55" s="1"/>
      <c r="O55" s="1"/>
      <c r="P55" s="1"/>
      <c r="Q55" s="1"/>
    </row>
    <row r="56" spans="1:17" ht="12.95" customHeight="1" x14ac:dyDescent="0.2">
      <c r="A56" s="1"/>
      <c r="B56" s="1"/>
      <c r="C56" s="1"/>
      <c r="D56" s="11"/>
      <c r="E56" s="1"/>
      <c r="F56" s="1"/>
      <c r="G56" s="19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95" customHeight="1" x14ac:dyDescent="0.2">
      <c r="A57" s="1"/>
      <c r="B57" s="1"/>
      <c r="C57" s="1"/>
      <c r="D57" s="11"/>
      <c r="E57" s="1"/>
      <c r="F57" s="1"/>
      <c r="G57" s="19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95" customHeight="1" x14ac:dyDescent="0.2">
      <c r="A58" s="1"/>
      <c r="B58" s="1"/>
      <c r="C58" s="1"/>
      <c r="D58" s="11"/>
      <c r="E58" s="1"/>
      <c r="F58" s="1"/>
      <c r="G58" s="19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95" customHeight="1" x14ac:dyDescent="0.2">
      <c r="A59" s="1"/>
      <c r="B59" s="1"/>
      <c r="C59" s="1"/>
      <c r="D59" s="11"/>
      <c r="E59" s="1"/>
      <c r="F59" s="1"/>
      <c r="G59" s="19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95" customHeight="1" x14ac:dyDescent="0.2">
      <c r="A60" s="1"/>
      <c r="B60" s="1"/>
      <c r="C60" s="1"/>
      <c r="D60" s="11"/>
      <c r="E60" s="1"/>
      <c r="F60" s="1"/>
      <c r="G60" s="19"/>
      <c r="H60" s="1"/>
      <c r="I60" s="1"/>
      <c r="J60" s="1"/>
      <c r="K60" s="1"/>
      <c r="L60" s="1"/>
      <c r="M60" s="1"/>
      <c r="N60" s="1"/>
      <c r="O60" s="1"/>
      <c r="P60" s="1"/>
      <c r="Q60" s="1"/>
    </row>
  </sheetData>
  <mergeCells count="59">
    <mergeCell ref="E22:E23"/>
    <mergeCell ref="D29:D33"/>
    <mergeCell ref="C28:C33"/>
    <mergeCell ref="D46:F46"/>
    <mergeCell ref="C38:F38"/>
    <mergeCell ref="C39:F39"/>
    <mergeCell ref="D42:F42"/>
    <mergeCell ref="C26:C27"/>
    <mergeCell ref="D26:E27"/>
    <mergeCell ref="D49:F49"/>
    <mergeCell ref="C8:C9"/>
    <mergeCell ref="D8:E9"/>
    <mergeCell ref="C35:F35"/>
    <mergeCell ref="C36:F36"/>
    <mergeCell ref="E30:E31"/>
    <mergeCell ref="E32:E33"/>
    <mergeCell ref="C46:C48"/>
    <mergeCell ref="C18:C23"/>
    <mergeCell ref="D18:F18"/>
    <mergeCell ref="A7:A33"/>
    <mergeCell ref="A2:I2"/>
    <mergeCell ref="A4:A5"/>
    <mergeCell ref="B4:F5"/>
    <mergeCell ref="G4:G5"/>
    <mergeCell ref="H4:H5"/>
    <mergeCell ref="E16:E17"/>
    <mergeCell ref="D10:F10"/>
    <mergeCell ref="E11:F11"/>
    <mergeCell ref="E12:E13"/>
    <mergeCell ref="C52:C54"/>
    <mergeCell ref="D52:F52"/>
    <mergeCell ref="I4:I5"/>
    <mergeCell ref="B6:F6"/>
    <mergeCell ref="B7:F7"/>
    <mergeCell ref="C42:C45"/>
    <mergeCell ref="D11:D17"/>
    <mergeCell ref="D19:D23"/>
    <mergeCell ref="E19:F19"/>
    <mergeCell ref="E20:E21"/>
    <mergeCell ref="K4:N4"/>
    <mergeCell ref="E29:F29"/>
    <mergeCell ref="C49:C51"/>
    <mergeCell ref="B40:F40"/>
    <mergeCell ref="B8:B33"/>
    <mergeCell ref="D28:F28"/>
    <mergeCell ref="C10:C17"/>
    <mergeCell ref="B42:B54"/>
    <mergeCell ref="E14:E15"/>
    <mergeCell ref="E24:E25"/>
    <mergeCell ref="A34:A39"/>
    <mergeCell ref="B34:F34"/>
    <mergeCell ref="B35:B39"/>
    <mergeCell ref="C37:F37"/>
    <mergeCell ref="A41:A54"/>
    <mergeCell ref="B41:F41"/>
    <mergeCell ref="D43:E45"/>
    <mergeCell ref="D47:E48"/>
    <mergeCell ref="D50:E51"/>
    <mergeCell ref="D53:E54"/>
  </mergeCells>
  <pageMargins left="0.39370078740157483" right="0.19685039370078741" top="0.19685039370078741" bottom="0.19685039370078741" header="0.11811023622047245" footer="0.11811023622047245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B4" workbookViewId="0">
      <selection activeCell="I10" sqref="I10"/>
    </sheetView>
  </sheetViews>
  <sheetFormatPr defaultRowHeight="12.75" x14ac:dyDescent="0.2"/>
  <cols>
    <col min="1" max="1" width="2" hidden="1" customWidth="1"/>
    <col min="2" max="2" width="3.42578125" customWidth="1"/>
    <col min="3" max="3" width="18.140625" customWidth="1"/>
    <col min="4" max="13" width="9.28515625" customWidth="1"/>
    <col min="14" max="17" width="8.5703125" customWidth="1"/>
    <col min="18" max="18" width="7" customWidth="1"/>
    <col min="19" max="20" width="3.5703125" hidden="1" customWidth="1"/>
    <col min="21" max="24" width="3.5703125" customWidth="1"/>
  </cols>
  <sheetData>
    <row r="1" spans="1:26" ht="14.45" customHeight="1" x14ac:dyDescent="0.2">
      <c r="B1" s="140"/>
      <c r="C1" s="140"/>
      <c r="P1" s="11" t="s">
        <v>369</v>
      </c>
    </row>
    <row r="2" spans="1:26" ht="32.450000000000003" customHeight="1" x14ac:dyDescent="0.25">
      <c r="A2" s="305" t="s">
        <v>366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58"/>
      <c r="S2" s="58"/>
      <c r="T2" s="58"/>
    </row>
    <row r="3" spans="1:26" ht="9.75" customHeight="1" x14ac:dyDescent="0.2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58"/>
      <c r="S3" s="58"/>
      <c r="T3" s="58"/>
    </row>
    <row r="4" spans="1:26" ht="14.45" customHeight="1" x14ac:dyDescent="0.2">
      <c r="A4" s="320" t="s">
        <v>367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58"/>
      <c r="S4" s="58"/>
      <c r="T4" s="58"/>
    </row>
    <row r="5" spans="1:26" ht="57.4" customHeight="1" x14ac:dyDescent="0.2">
      <c r="A5" s="113"/>
      <c r="B5" s="291" t="s">
        <v>1</v>
      </c>
      <c r="C5" s="370" t="s">
        <v>70</v>
      </c>
      <c r="D5" s="291" t="s">
        <v>368</v>
      </c>
      <c r="E5" s="291"/>
      <c r="F5" s="291" t="s">
        <v>362</v>
      </c>
      <c r="G5" s="291"/>
      <c r="H5" s="291"/>
      <c r="I5" s="291"/>
      <c r="J5" s="291" t="s">
        <v>363</v>
      </c>
      <c r="K5" s="291"/>
      <c r="L5" s="291"/>
      <c r="M5" s="291"/>
      <c r="N5" s="291" t="s">
        <v>364</v>
      </c>
      <c r="O5" s="291"/>
      <c r="P5" s="291"/>
      <c r="Q5" s="291"/>
      <c r="R5" s="57"/>
      <c r="S5" s="58"/>
      <c r="T5" s="58"/>
    </row>
    <row r="6" spans="1:26" ht="18.2" customHeight="1" x14ac:dyDescent="0.2">
      <c r="A6" s="113"/>
      <c r="B6" s="291"/>
      <c r="C6" s="370"/>
      <c r="D6" s="258">
        <v>2017</v>
      </c>
      <c r="E6" s="258">
        <v>2018</v>
      </c>
      <c r="F6" s="258">
        <v>2017</v>
      </c>
      <c r="G6" s="258"/>
      <c r="H6" s="258">
        <v>2018</v>
      </c>
      <c r="I6" s="258"/>
      <c r="J6" s="258">
        <v>2017</v>
      </c>
      <c r="K6" s="258"/>
      <c r="L6" s="258">
        <v>2018</v>
      </c>
      <c r="M6" s="258"/>
      <c r="N6" s="258">
        <v>2017</v>
      </c>
      <c r="O6" s="258"/>
      <c r="P6" s="258">
        <v>2018</v>
      </c>
      <c r="Q6" s="258"/>
      <c r="R6" s="57"/>
      <c r="S6" s="58"/>
      <c r="T6" s="58"/>
    </row>
    <row r="7" spans="1:26" ht="25.7" customHeight="1" x14ac:dyDescent="0.2">
      <c r="A7" s="113"/>
      <c r="B7" s="291"/>
      <c r="C7" s="370"/>
      <c r="D7" s="258"/>
      <c r="E7" s="258"/>
      <c r="F7" s="8" t="s">
        <v>321</v>
      </c>
      <c r="G7" s="117" t="s">
        <v>322</v>
      </c>
      <c r="H7" s="8" t="s">
        <v>321</v>
      </c>
      <c r="I7" s="117" t="s">
        <v>322</v>
      </c>
      <c r="J7" s="117" t="s">
        <v>321</v>
      </c>
      <c r="K7" s="117" t="s">
        <v>322</v>
      </c>
      <c r="L7" s="117" t="s">
        <v>321</v>
      </c>
      <c r="M7" s="117" t="s">
        <v>322</v>
      </c>
      <c r="N7" s="8" t="s">
        <v>321</v>
      </c>
      <c r="O7" s="117" t="s">
        <v>322</v>
      </c>
      <c r="P7" s="8" t="s">
        <v>321</v>
      </c>
      <c r="Q7" s="117" t="s">
        <v>322</v>
      </c>
      <c r="R7" s="57"/>
      <c r="S7" s="58"/>
      <c r="T7" s="58"/>
    </row>
    <row r="8" spans="1:26" ht="12.2" customHeight="1" x14ac:dyDescent="0.2">
      <c r="A8" s="113"/>
      <c r="B8" s="134" t="s">
        <v>2</v>
      </c>
      <c r="C8" s="134" t="s">
        <v>4</v>
      </c>
      <c r="D8" s="134">
        <v>1</v>
      </c>
      <c r="E8" s="134">
        <v>2</v>
      </c>
      <c r="F8" s="134">
        <v>3</v>
      </c>
      <c r="G8" s="134">
        <v>4</v>
      </c>
      <c r="H8" s="134">
        <v>5</v>
      </c>
      <c r="I8" s="134">
        <v>6</v>
      </c>
      <c r="J8" s="134">
        <v>7</v>
      </c>
      <c r="K8" s="134">
        <v>8</v>
      </c>
      <c r="L8" s="134">
        <v>9</v>
      </c>
      <c r="M8" s="134">
        <v>10</v>
      </c>
      <c r="N8" s="134">
        <v>11</v>
      </c>
      <c r="O8" s="134">
        <v>12</v>
      </c>
      <c r="P8" s="134">
        <v>13</v>
      </c>
      <c r="Q8" s="134">
        <v>14</v>
      </c>
      <c r="R8" s="57"/>
      <c r="S8" s="58"/>
      <c r="T8" s="58"/>
    </row>
    <row r="9" spans="1:26" ht="14.45" customHeight="1" x14ac:dyDescent="0.2">
      <c r="A9" s="113"/>
      <c r="B9" s="4">
        <v>1</v>
      </c>
      <c r="C9" s="132" t="s">
        <v>328</v>
      </c>
      <c r="D9" s="21"/>
      <c r="E9" s="21"/>
      <c r="F9" s="21"/>
      <c r="G9" s="73"/>
      <c r="H9" s="21"/>
      <c r="I9" s="73"/>
      <c r="J9" s="21"/>
      <c r="K9" s="73"/>
      <c r="L9" s="21"/>
      <c r="M9" s="73"/>
      <c r="N9" s="100"/>
      <c r="O9" s="73"/>
      <c r="P9" s="100"/>
      <c r="Q9" s="73"/>
      <c r="R9" s="57">
        <f t="shared" ref="R9:R34" si="0">IF(D9=0,0,SUM(F9*100/D9))</f>
        <v>0</v>
      </c>
      <c r="S9" s="58">
        <f t="shared" ref="S9:S36" si="1">IF(E9=0,0,SUM(H9*100/E9))</f>
        <v>0</v>
      </c>
      <c r="T9" s="58">
        <f t="shared" ref="T9:T36" si="2">IF(D9=0,0,SUM(J9*100/D9))</f>
        <v>0</v>
      </c>
      <c r="U9" s="58">
        <f t="shared" ref="U9:U36" si="3">IF(E9=0,0,SUM(L9*100/E9))</f>
        <v>0</v>
      </c>
      <c r="V9" s="58">
        <f t="shared" ref="V9:V36" si="4">IF(D9=0,0,SUM(N9*100/D9))</f>
        <v>0</v>
      </c>
      <c r="W9" s="58">
        <f t="shared" ref="W9:W36" si="5">IF(E9=0,0,SUM(P9*100/E9))</f>
        <v>0</v>
      </c>
      <c r="X9" s="32"/>
      <c r="Y9" s="32"/>
      <c r="Z9" s="32"/>
    </row>
    <row r="10" spans="1:26" ht="14.45" customHeight="1" x14ac:dyDescent="0.2">
      <c r="A10" s="113"/>
      <c r="B10" s="4">
        <v>2</v>
      </c>
      <c r="C10" s="132" t="s">
        <v>294</v>
      </c>
      <c r="D10" s="21">
        <v>730</v>
      </c>
      <c r="E10" s="21">
        <v>1244</v>
      </c>
      <c r="F10" s="21">
        <v>47</v>
      </c>
      <c r="G10" s="73">
        <f t="shared" ref="G10:G34" si="6">IF(D10=0,0,F10/D10*100)</f>
        <v>6.4383561643835616</v>
      </c>
      <c r="H10" s="21">
        <v>188</v>
      </c>
      <c r="I10" s="73">
        <f t="shared" ref="I10:I34" si="7">IF(E10=0,"0",H10/E10*100)</f>
        <v>15.112540192926044</v>
      </c>
      <c r="J10" s="21"/>
      <c r="K10" s="73">
        <f t="shared" ref="K10:K34" si="8">IF(D10=0,0,J10/D10*100)</f>
        <v>0</v>
      </c>
      <c r="L10" s="21">
        <v>13</v>
      </c>
      <c r="M10" s="73">
        <f t="shared" ref="M10:M34" si="9">IF(E10=0,"0",L10/E10*100)</f>
        <v>1.045016077170418</v>
      </c>
      <c r="N10" s="100">
        <f t="shared" ref="N10:N34" si="10">F10+J10</f>
        <v>47</v>
      </c>
      <c r="O10" s="73">
        <f t="shared" ref="O10:O34" si="11">IF(D10=0,0,N10/D10*100)</f>
        <v>6.4383561643835616</v>
      </c>
      <c r="P10" s="100">
        <f t="shared" ref="P10:P34" si="12">H10+L10</f>
        <v>201</v>
      </c>
      <c r="Q10" s="73">
        <f t="shared" ref="Q10:Q36" si="13">IF(E10=0,"0",P10/E10*100)</f>
        <v>16.157556270096464</v>
      </c>
      <c r="R10" s="57">
        <f t="shared" si="0"/>
        <v>6.4383561643835616</v>
      </c>
      <c r="S10" s="58">
        <f t="shared" si="1"/>
        <v>15.112540192926046</v>
      </c>
      <c r="T10" s="58">
        <f t="shared" si="2"/>
        <v>0</v>
      </c>
      <c r="U10" s="58">
        <f t="shared" si="3"/>
        <v>1.045016077170418</v>
      </c>
      <c r="V10" s="58">
        <f t="shared" si="4"/>
        <v>6.4383561643835616</v>
      </c>
      <c r="W10" s="58">
        <f t="shared" si="5"/>
        <v>16.157556270096464</v>
      </c>
      <c r="X10" s="32"/>
      <c r="Y10" s="32"/>
      <c r="Z10" s="32"/>
    </row>
    <row r="11" spans="1:26" ht="14.45" customHeight="1" x14ac:dyDescent="0.2">
      <c r="A11" s="113"/>
      <c r="B11" s="4">
        <v>3</v>
      </c>
      <c r="C11" s="132" t="s">
        <v>295</v>
      </c>
      <c r="D11" s="21">
        <v>552</v>
      </c>
      <c r="E11" s="21">
        <v>918</v>
      </c>
      <c r="F11" s="21">
        <v>24</v>
      </c>
      <c r="G11" s="73">
        <f t="shared" si="6"/>
        <v>4.3478260869565215</v>
      </c>
      <c r="H11" s="21">
        <v>142</v>
      </c>
      <c r="I11" s="73">
        <f t="shared" si="7"/>
        <v>15.468409586056644</v>
      </c>
      <c r="J11" s="21"/>
      <c r="K11" s="73">
        <f t="shared" si="8"/>
        <v>0</v>
      </c>
      <c r="L11" s="21">
        <v>8</v>
      </c>
      <c r="M11" s="73">
        <f t="shared" si="9"/>
        <v>0.8714596949891068</v>
      </c>
      <c r="N11" s="100">
        <f t="shared" si="10"/>
        <v>24</v>
      </c>
      <c r="O11" s="73">
        <f t="shared" si="11"/>
        <v>4.3478260869565215</v>
      </c>
      <c r="P11" s="100">
        <f t="shared" si="12"/>
        <v>150</v>
      </c>
      <c r="Q11" s="73">
        <f t="shared" si="13"/>
        <v>16.33986928104575</v>
      </c>
      <c r="R11" s="57">
        <f t="shared" si="0"/>
        <v>4.3478260869565215</v>
      </c>
      <c r="S11" s="58">
        <f t="shared" si="1"/>
        <v>15.468409586056644</v>
      </c>
      <c r="T11" s="58">
        <f t="shared" si="2"/>
        <v>0</v>
      </c>
      <c r="U11" s="58">
        <f t="shared" si="3"/>
        <v>0.8714596949891068</v>
      </c>
      <c r="V11" s="58">
        <f t="shared" si="4"/>
        <v>4.3478260869565215</v>
      </c>
      <c r="W11" s="58">
        <f t="shared" si="5"/>
        <v>16.33986928104575</v>
      </c>
      <c r="X11" s="32"/>
      <c r="Y11" s="32"/>
      <c r="Z11" s="32"/>
    </row>
    <row r="12" spans="1:26" ht="14.45" customHeight="1" x14ac:dyDescent="0.2">
      <c r="A12" s="113"/>
      <c r="B12" s="4">
        <v>4</v>
      </c>
      <c r="C12" s="132" t="s">
        <v>296</v>
      </c>
      <c r="D12" s="21">
        <v>3983</v>
      </c>
      <c r="E12" s="21">
        <v>3812</v>
      </c>
      <c r="F12" s="21">
        <v>202</v>
      </c>
      <c r="G12" s="73">
        <f t="shared" si="6"/>
        <v>5.0715541049460207</v>
      </c>
      <c r="H12" s="21">
        <v>545</v>
      </c>
      <c r="I12" s="73">
        <f t="shared" si="7"/>
        <v>14.296956977964323</v>
      </c>
      <c r="J12" s="21">
        <v>1</v>
      </c>
      <c r="K12" s="73">
        <f t="shared" si="8"/>
        <v>2.5106703489831784E-2</v>
      </c>
      <c r="L12" s="21">
        <v>29</v>
      </c>
      <c r="M12" s="73">
        <f t="shared" si="9"/>
        <v>0.76075550891920252</v>
      </c>
      <c r="N12" s="100">
        <f t="shared" si="10"/>
        <v>203</v>
      </c>
      <c r="O12" s="73">
        <f t="shared" si="11"/>
        <v>5.0966608084358525</v>
      </c>
      <c r="P12" s="100">
        <f t="shared" si="12"/>
        <v>574</v>
      </c>
      <c r="Q12" s="73">
        <f t="shared" si="13"/>
        <v>15.057712486883526</v>
      </c>
      <c r="R12" s="57">
        <f t="shared" si="0"/>
        <v>5.0715541049460207</v>
      </c>
      <c r="S12" s="58">
        <f t="shared" si="1"/>
        <v>14.296956977964323</v>
      </c>
      <c r="T12" s="58">
        <f t="shared" si="2"/>
        <v>2.5106703489831784E-2</v>
      </c>
      <c r="U12" s="58">
        <f t="shared" si="3"/>
        <v>0.76075550891920252</v>
      </c>
      <c r="V12" s="58">
        <f t="shared" si="4"/>
        <v>5.0966608084358525</v>
      </c>
      <c r="W12" s="58">
        <f t="shared" si="5"/>
        <v>15.057712486883526</v>
      </c>
      <c r="X12" s="32"/>
      <c r="Y12" s="32"/>
      <c r="Z12" s="32"/>
    </row>
    <row r="13" spans="1:26" ht="14.45" customHeight="1" x14ac:dyDescent="0.2">
      <c r="A13" s="113"/>
      <c r="B13" s="4">
        <v>5</v>
      </c>
      <c r="C13" s="132" t="s">
        <v>297</v>
      </c>
      <c r="D13" s="21">
        <v>1805</v>
      </c>
      <c r="E13" s="21">
        <v>2959</v>
      </c>
      <c r="F13" s="21">
        <v>83</v>
      </c>
      <c r="G13" s="73">
        <f t="shared" si="6"/>
        <v>4.5983379501385047</v>
      </c>
      <c r="H13" s="21">
        <v>191</v>
      </c>
      <c r="I13" s="73">
        <f t="shared" si="7"/>
        <v>6.4548834065562692</v>
      </c>
      <c r="J13" s="21">
        <v>3</v>
      </c>
      <c r="K13" s="73">
        <f t="shared" si="8"/>
        <v>0.16620498614958448</v>
      </c>
      <c r="L13" s="21">
        <v>48</v>
      </c>
      <c r="M13" s="73">
        <f t="shared" si="9"/>
        <v>1.6221696519094289</v>
      </c>
      <c r="N13" s="100">
        <f t="shared" si="10"/>
        <v>86</v>
      </c>
      <c r="O13" s="73">
        <f t="shared" si="11"/>
        <v>4.7645429362880884</v>
      </c>
      <c r="P13" s="100">
        <f t="shared" si="12"/>
        <v>239</v>
      </c>
      <c r="Q13" s="73">
        <f t="shared" si="13"/>
        <v>8.0770530584656974</v>
      </c>
      <c r="R13" s="57">
        <f t="shared" si="0"/>
        <v>4.5983379501385038</v>
      </c>
      <c r="S13" s="58">
        <f t="shared" si="1"/>
        <v>6.4548834065562692</v>
      </c>
      <c r="T13" s="58">
        <f t="shared" si="2"/>
        <v>0.16620498614958448</v>
      </c>
      <c r="U13" s="58">
        <f t="shared" si="3"/>
        <v>1.6221696519094289</v>
      </c>
      <c r="V13" s="58">
        <f t="shared" si="4"/>
        <v>4.7645429362880884</v>
      </c>
      <c r="W13" s="58">
        <f t="shared" si="5"/>
        <v>8.0770530584656974</v>
      </c>
      <c r="X13" s="32"/>
      <c r="Y13" s="32"/>
      <c r="Z13" s="32"/>
    </row>
    <row r="14" spans="1:26" ht="14.45" customHeight="1" x14ac:dyDescent="0.2">
      <c r="A14" s="113"/>
      <c r="B14" s="4">
        <v>6</v>
      </c>
      <c r="C14" s="132" t="s">
        <v>298</v>
      </c>
      <c r="D14" s="21">
        <v>1147</v>
      </c>
      <c r="E14" s="21">
        <v>1638</v>
      </c>
      <c r="F14" s="21">
        <v>55</v>
      </c>
      <c r="G14" s="73">
        <f t="shared" si="6"/>
        <v>4.7951176983435051</v>
      </c>
      <c r="H14" s="21">
        <v>259</v>
      </c>
      <c r="I14" s="73">
        <f t="shared" si="7"/>
        <v>15.811965811965811</v>
      </c>
      <c r="J14" s="21">
        <v>3</v>
      </c>
      <c r="K14" s="73">
        <f t="shared" si="8"/>
        <v>0.26155187445510025</v>
      </c>
      <c r="L14" s="21">
        <v>20</v>
      </c>
      <c r="M14" s="73">
        <f t="shared" si="9"/>
        <v>1.2210012210012211</v>
      </c>
      <c r="N14" s="100">
        <f t="shared" si="10"/>
        <v>58</v>
      </c>
      <c r="O14" s="73">
        <f t="shared" si="11"/>
        <v>5.0566695727986044</v>
      </c>
      <c r="P14" s="100">
        <f t="shared" si="12"/>
        <v>279</v>
      </c>
      <c r="Q14" s="73">
        <f t="shared" si="13"/>
        <v>17.032967032967033</v>
      </c>
      <c r="R14" s="57">
        <f t="shared" si="0"/>
        <v>4.7951176983435051</v>
      </c>
      <c r="S14" s="58">
        <f t="shared" si="1"/>
        <v>15.811965811965813</v>
      </c>
      <c r="T14" s="58">
        <f t="shared" si="2"/>
        <v>0.26155187445510025</v>
      </c>
      <c r="U14" s="58">
        <f t="shared" si="3"/>
        <v>1.2210012210012211</v>
      </c>
      <c r="V14" s="58">
        <f t="shared" si="4"/>
        <v>5.0566695727986053</v>
      </c>
      <c r="W14" s="58">
        <f t="shared" si="5"/>
        <v>17.032967032967033</v>
      </c>
    </row>
    <row r="15" spans="1:26" ht="14.45" customHeight="1" x14ac:dyDescent="0.2">
      <c r="A15" s="113"/>
      <c r="B15" s="4">
        <v>7</v>
      </c>
      <c r="C15" s="132" t="s">
        <v>299</v>
      </c>
      <c r="D15" s="21">
        <v>1237</v>
      </c>
      <c r="E15" s="21">
        <v>514</v>
      </c>
      <c r="F15" s="21">
        <v>29</v>
      </c>
      <c r="G15" s="73">
        <f t="shared" si="6"/>
        <v>2.3443815683104283</v>
      </c>
      <c r="H15" s="21">
        <v>115</v>
      </c>
      <c r="I15" s="73">
        <f t="shared" si="7"/>
        <v>22.373540856031131</v>
      </c>
      <c r="J15" s="21">
        <v>2</v>
      </c>
      <c r="K15" s="73">
        <f t="shared" si="8"/>
        <v>0.16168148746968472</v>
      </c>
      <c r="L15" s="21">
        <v>4</v>
      </c>
      <c r="M15" s="73">
        <f t="shared" si="9"/>
        <v>0.77821011673151752</v>
      </c>
      <c r="N15" s="100">
        <f t="shared" si="10"/>
        <v>31</v>
      </c>
      <c r="O15" s="73">
        <f t="shared" si="11"/>
        <v>2.5060630557801131</v>
      </c>
      <c r="P15" s="100">
        <f t="shared" si="12"/>
        <v>119</v>
      </c>
      <c r="Q15" s="73">
        <f t="shared" si="13"/>
        <v>23.151750972762645</v>
      </c>
      <c r="R15" s="57">
        <f t="shared" si="0"/>
        <v>2.3443815683104283</v>
      </c>
      <c r="S15" s="58">
        <f t="shared" si="1"/>
        <v>22.373540856031127</v>
      </c>
      <c r="T15" s="58">
        <f t="shared" si="2"/>
        <v>0.16168148746968472</v>
      </c>
      <c r="U15" s="58">
        <f t="shared" si="3"/>
        <v>0.77821011673151752</v>
      </c>
      <c r="V15" s="58">
        <f t="shared" si="4"/>
        <v>2.5060630557801131</v>
      </c>
      <c r="W15" s="58">
        <f t="shared" si="5"/>
        <v>23.151750972762645</v>
      </c>
      <c r="X15" s="32"/>
      <c r="Y15" s="32"/>
      <c r="Z15" s="32"/>
    </row>
    <row r="16" spans="1:26" ht="14.45" customHeight="1" x14ac:dyDescent="0.2">
      <c r="A16" s="113"/>
      <c r="B16" s="4">
        <v>8</v>
      </c>
      <c r="C16" s="132" t="s">
        <v>300</v>
      </c>
      <c r="D16" s="21">
        <v>1197</v>
      </c>
      <c r="E16" s="21">
        <v>1702</v>
      </c>
      <c r="F16" s="21">
        <v>62</v>
      </c>
      <c r="G16" s="73">
        <f t="shared" si="6"/>
        <v>5.1796157059314947</v>
      </c>
      <c r="H16" s="21">
        <v>214</v>
      </c>
      <c r="I16" s="73">
        <f t="shared" si="7"/>
        <v>12.573443008225619</v>
      </c>
      <c r="J16" s="21">
        <v>3</v>
      </c>
      <c r="K16" s="73">
        <f t="shared" si="8"/>
        <v>0.25062656641604009</v>
      </c>
      <c r="L16" s="21">
        <v>25</v>
      </c>
      <c r="M16" s="73">
        <f t="shared" si="9"/>
        <v>1.4688601645123385</v>
      </c>
      <c r="N16" s="100">
        <f t="shared" si="10"/>
        <v>65</v>
      </c>
      <c r="O16" s="73">
        <f t="shared" si="11"/>
        <v>5.4302422723475354</v>
      </c>
      <c r="P16" s="100">
        <f t="shared" si="12"/>
        <v>239</v>
      </c>
      <c r="Q16" s="73">
        <f t="shared" si="13"/>
        <v>14.042303172737954</v>
      </c>
      <c r="R16" s="57">
        <f t="shared" si="0"/>
        <v>5.1796157059314956</v>
      </c>
      <c r="S16" s="58">
        <f t="shared" si="1"/>
        <v>12.573443008225617</v>
      </c>
      <c r="T16" s="58">
        <f t="shared" si="2"/>
        <v>0.25062656641604009</v>
      </c>
      <c r="U16" s="58">
        <f t="shared" si="3"/>
        <v>1.4688601645123385</v>
      </c>
      <c r="V16" s="58">
        <f t="shared" si="4"/>
        <v>5.4302422723475354</v>
      </c>
      <c r="W16" s="58">
        <f t="shared" si="5"/>
        <v>14.042303172737956</v>
      </c>
      <c r="X16" s="32"/>
      <c r="Y16" s="32"/>
      <c r="Z16" s="32"/>
    </row>
    <row r="17" spans="1:26" ht="14.45" customHeight="1" x14ac:dyDescent="0.2">
      <c r="A17" s="113"/>
      <c r="B17" s="4">
        <v>9</v>
      </c>
      <c r="C17" s="132" t="s">
        <v>301</v>
      </c>
      <c r="D17" s="21">
        <v>574</v>
      </c>
      <c r="E17" s="21">
        <v>685</v>
      </c>
      <c r="F17" s="21">
        <v>40</v>
      </c>
      <c r="G17" s="73">
        <f t="shared" si="6"/>
        <v>6.968641114982578</v>
      </c>
      <c r="H17" s="21">
        <v>149</v>
      </c>
      <c r="I17" s="73">
        <f t="shared" si="7"/>
        <v>21.751824817518248</v>
      </c>
      <c r="J17" s="21"/>
      <c r="K17" s="73">
        <f t="shared" si="8"/>
        <v>0</v>
      </c>
      <c r="L17" s="21">
        <v>3</v>
      </c>
      <c r="M17" s="73">
        <f t="shared" si="9"/>
        <v>0.43795620437956206</v>
      </c>
      <c r="N17" s="100">
        <f t="shared" si="10"/>
        <v>40</v>
      </c>
      <c r="O17" s="73">
        <f t="shared" si="11"/>
        <v>6.968641114982578</v>
      </c>
      <c r="P17" s="100">
        <f t="shared" si="12"/>
        <v>152</v>
      </c>
      <c r="Q17" s="73">
        <f t="shared" si="13"/>
        <v>22.189781021897812</v>
      </c>
      <c r="R17" s="57">
        <f t="shared" si="0"/>
        <v>6.968641114982578</v>
      </c>
      <c r="S17" s="58">
        <f t="shared" si="1"/>
        <v>21.751824817518248</v>
      </c>
      <c r="T17" s="58">
        <f t="shared" si="2"/>
        <v>0</v>
      </c>
      <c r="U17" s="58">
        <f t="shared" si="3"/>
        <v>0.43795620437956206</v>
      </c>
      <c r="V17" s="58">
        <f t="shared" si="4"/>
        <v>6.968641114982578</v>
      </c>
      <c r="W17" s="58">
        <f t="shared" si="5"/>
        <v>22.189781021897812</v>
      </c>
      <c r="X17" s="32"/>
      <c r="Y17" s="32"/>
      <c r="Z17" s="32"/>
    </row>
    <row r="18" spans="1:26" ht="14.45" customHeight="1" x14ac:dyDescent="0.2">
      <c r="A18" s="113"/>
      <c r="B18" s="4">
        <v>10</v>
      </c>
      <c r="C18" s="132" t="s">
        <v>302</v>
      </c>
      <c r="D18" s="21">
        <v>2210</v>
      </c>
      <c r="E18" s="21">
        <v>2815</v>
      </c>
      <c r="F18" s="21">
        <v>89</v>
      </c>
      <c r="G18" s="73">
        <f t="shared" si="6"/>
        <v>4.0271493212669682</v>
      </c>
      <c r="H18" s="21">
        <v>219</v>
      </c>
      <c r="I18" s="73">
        <f t="shared" si="7"/>
        <v>7.7797513321492016</v>
      </c>
      <c r="J18" s="21">
        <v>2</v>
      </c>
      <c r="K18" s="73">
        <f t="shared" si="8"/>
        <v>9.0497737556561084E-2</v>
      </c>
      <c r="L18" s="21">
        <v>10</v>
      </c>
      <c r="M18" s="73">
        <f t="shared" si="9"/>
        <v>0.35523978685612789</v>
      </c>
      <c r="N18" s="100">
        <f t="shared" si="10"/>
        <v>91</v>
      </c>
      <c r="O18" s="73">
        <f t="shared" si="11"/>
        <v>4.117647058823529</v>
      </c>
      <c r="P18" s="100">
        <f t="shared" si="12"/>
        <v>229</v>
      </c>
      <c r="Q18" s="73">
        <f t="shared" si="13"/>
        <v>8.1349911190053295</v>
      </c>
      <c r="R18" s="57">
        <f t="shared" si="0"/>
        <v>4.0271493212669682</v>
      </c>
      <c r="S18" s="58">
        <f t="shared" si="1"/>
        <v>7.7797513321492007</v>
      </c>
      <c r="T18" s="58">
        <f t="shared" si="2"/>
        <v>9.0497737556561084E-2</v>
      </c>
      <c r="U18" s="58">
        <f t="shared" si="3"/>
        <v>0.35523978685612789</v>
      </c>
      <c r="V18" s="58">
        <f t="shared" si="4"/>
        <v>4.117647058823529</v>
      </c>
      <c r="W18" s="58">
        <f t="shared" si="5"/>
        <v>8.1349911190053295</v>
      </c>
      <c r="X18" s="32"/>
      <c r="Y18" s="32"/>
      <c r="Z18" s="32"/>
    </row>
    <row r="19" spans="1:26" ht="14.45" customHeight="1" x14ac:dyDescent="0.2">
      <c r="A19" s="113"/>
      <c r="B19" s="4">
        <v>11</v>
      </c>
      <c r="C19" s="132" t="s">
        <v>303</v>
      </c>
      <c r="D19" s="21">
        <v>1025</v>
      </c>
      <c r="E19" s="21">
        <v>1028</v>
      </c>
      <c r="F19" s="21">
        <v>60</v>
      </c>
      <c r="G19" s="73">
        <f t="shared" si="6"/>
        <v>5.8536585365853666</v>
      </c>
      <c r="H19" s="21">
        <v>197</v>
      </c>
      <c r="I19" s="73">
        <f t="shared" si="7"/>
        <v>19.163424124513622</v>
      </c>
      <c r="J19" s="21"/>
      <c r="K19" s="73">
        <f t="shared" si="8"/>
        <v>0</v>
      </c>
      <c r="L19" s="21">
        <v>11</v>
      </c>
      <c r="M19" s="73">
        <f t="shared" si="9"/>
        <v>1.0700389105058365</v>
      </c>
      <c r="N19" s="100">
        <f t="shared" si="10"/>
        <v>60</v>
      </c>
      <c r="O19" s="73">
        <f t="shared" si="11"/>
        <v>5.8536585365853666</v>
      </c>
      <c r="P19" s="100">
        <f t="shared" si="12"/>
        <v>208</v>
      </c>
      <c r="Q19" s="73">
        <f t="shared" si="13"/>
        <v>20.233463035019454</v>
      </c>
      <c r="R19" s="57">
        <f t="shared" si="0"/>
        <v>5.8536585365853657</v>
      </c>
      <c r="S19" s="58">
        <f t="shared" si="1"/>
        <v>19.163424124513618</v>
      </c>
      <c r="T19" s="58">
        <f t="shared" si="2"/>
        <v>0</v>
      </c>
      <c r="U19" s="58">
        <f t="shared" si="3"/>
        <v>1.0700389105058365</v>
      </c>
      <c r="V19" s="58">
        <f t="shared" si="4"/>
        <v>5.8536585365853657</v>
      </c>
      <c r="W19" s="58">
        <f t="shared" si="5"/>
        <v>20.233463035019454</v>
      </c>
      <c r="X19" s="32"/>
      <c r="Y19" s="32"/>
      <c r="Z19" s="32"/>
    </row>
    <row r="20" spans="1:26" ht="14.45" customHeight="1" x14ac:dyDescent="0.2">
      <c r="A20" s="113"/>
      <c r="B20" s="4">
        <v>12</v>
      </c>
      <c r="C20" s="132" t="s">
        <v>304</v>
      </c>
      <c r="D20" s="21">
        <v>989</v>
      </c>
      <c r="E20" s="21">
        <v>1271</v>
      </c>
      <c r="F20" s="21">
        <v>32</v>
      </c>
      <c r="G20" s="73">
        <f t="shared" si="6"/>
        <v>3.2355915065722956</v>
      </c>
      <c r="H20" s="21">
        <v>131</v>
      </c>
      <c r="I20" s="73">
        <f t="shared" si="7"/>
        <v>10.30684500393391</v>
      </c>
      <c r="J20" s="21">
        <v>1</v>
      </c>
      <c r="K20" s="73">
        <f t="shared" si="8"/>
        <v>0.10111223458038424</v>
      </c>
      <c r="L20" s="21">
        <v>18</v>
      </c>
      <c r="M20" s="73">
        <f t="shared" si="9"/>
        <v>1.4162077104642015</v>
      </c>
      <c r="N20" s="100">
        <f t="shared" si="10"/>
        <v>33</v>
      </c>
      <c r="O20" s="73">
        <f t="shared" si="11"/>
        <v>3.3367037411526792</v>
      </c>
      <c r="P20" s="100">
        <f t="shared" si="12"/>
        <v>149</v>
      </c>
      <c r="Q20" s="73">
        <f t="shared" si="13"/>
        <v>11.723052714398111</v>
      </c>
      <c r="R20" s="57">
        <f t="shared" si="0"/>
        <v>3.2355915065722951</v>
      </c>
      <c r="S20" s="58">
        <f t="shared" si="1"/>
        <v>10.30684500393391</v>
      </c>
      <c r="T20" s="58">
        <f t="shared" si="2"/>
        <v>0.10111223458038422</v>
      </c>
      <c r="U20" s="58">
        <f t="shared" si="3"/>
        <v>1.4162077104642015</v>
      </c>
      <c r="V20" s="58">
        <f t="shared" si="4"/>
        <v>3.3367037411526796</v>
      </c>
      <c r="W20" s="58">
        <f t="shared" si="5"/>
        <v>11.723052714398111</v>
      </c>
      <c r="X20" s="32"/>
      <c r="Y20" s="32"/>
      <c r="Z20" s="32"/>
    </row>
    <row r="21" spans="1:26" ht="14.45" customHeight="1" x14ac:dyDescent="0.2">
      <c r="A21" s="113"/>
      <c r="B21" s="4">
        <v>13</v>
      </c>
      <c r="C21" s="132" t="s">
        <v>305</v>
      </c>
      <c r="D21" s="21">
        <v>2147</v>
      </c>
      <c r="E21" s="21">
        <v>2922</v>
      </c>
      <c r="F21" s="21">
        <v>119</v>
      </c>
      <c r="G21" s="73">
        <f t="shared" si="6"/>
        <v>5.5426176059618077</v>
      </c>
      <c r="H21" s="21">
        <v>338</v>
      </c>
      <c r="I21" s="73">
        <f t="shared" si="7"/>
        <v>11.567419575633128</v>
      </c>
      <c r="J21" s="21"/>
      <c r="K21" s="73">
        <f t="shared" si="8"/>
        <v>0</v>
      </c>
      <c r="L21" s="21">
        <v>18</v>
      </c>
      <c r="M21" s="73">
        <f t="shared" si="9"/>
        <v>0.61601642710472282</v>
      </c>
      <c r="N21" s="100">
        <f t="shared" si="10"/>
        <v>119</v>
      </c>
      <c r="O21" s="73">
        <f t="shared" si="11"/>
        <v>5.5426176059618077</v>
      </c>
      <c r="P21" s="100">
        <f t="shared" si="12"/>
        <v>356</v>
      </c>
      <c r="Q21" s="73">
        <f t="shared" si="13"/>
        <v>12.183436002737851</v>
      </c>
      <c r="R21" s="57">
        <f t="shared" si="0"/>
        <v>5.5426176059618069</v>
      </c>
      <c r="S21" s="58">
        <f t="shared" si="1"/>
        <v>11.567419575633128</v>
      </c>
      <c r="T21" s="58">
        <f t="shared" si="2"/>
        <v>0</v>
      </c>
      <c r="U21" s="58">
        <f t="shared" si="3"/>
        <v>0.61601642710472282</v>
      </c>
      <c r="V21" s="58">
        <f t="shared" si="4"/>
        <v>5.5426176059618069</v>
      </c>
      <c r="W21" s="58">
        <f t="shared" si="5"/>
        <v>12.183436002737851</v>
      </c>
      <c r="X21" s="32"/>
      <c r="Y21" s="32"/>
      <c r="Z21" s="32"/>
    </row>
    <row r="22" spans="1:26" ht="14.45" customHeight="1" x14ac:dyDescent="0.2">
      <c r="A22" s="113"/>
      <c r="B22" s="4">
        <v>14</v>
      </c>
      <c r="C22" s="132" t="s">
        <v>306</v>
      </c>
      <c r="D22" s="21">
        <v>971</v>
      </c>
      <c r="E22" s="21">
        <v>795</v>
      </c>
      <c r="F22" s="21">
        <v>55</v>
      </c>
      <c r="G22" s="73">
        <f t="shared" si="6"/>
        <v>5.6642636457260558</v>
      </c>
      <c r="H22" s="21">
        <v>246</v>
      </c>
      <c r="I22" s="73">
        <f t="shared" si="7"/>
        <v>30.943396226415093</v>
      </c>
      <c r="J22" s="21">
        <v>3</v>
      </c>
      <c r="K22" s="73">
        <f t="shared" si="8"/>
        <v>0.30895983522142123</v>
      </c>
      <c r="L22" s="21">
        <v>23</v>
      </c>
      <c r="M22" s="73">
        <f t="shared" si="9"/>
        <v>2.8930817610062896</v>
      </c>
      <c r="N22" s="100">
        <f t="shared" si="10"/>
        <v>58</v>
      </c>
      <c r="O22" s="73">
        <f t="shared" si="11"/>
        <v>5.9732234809474765</v>
      </c>
      <c r="P22" s="100">
        <f t="shared" si="12"/>
        <v>269</v>
      </c>
      <c r="Q22" s="73">
        <f t="shared" si="13"/>
        <v>33.836477987421382</v>
      </c>
      <c r="R22" s="57">
        <f t="shared" si="0"/>
        <v>5.6642636457260558</v>
      </c>
      <c r="S22" s="58">
        <f t="shared" si="1"/>
        <v>30.943396226415093</v>
      </c>
      <c r="T22" s="58">
        <f t="shared" si="2"/>
        <v>0.30895983522142123</v>
      </c>
      <c r="U22" s="58">
        <f t="shared" si="3"/>
        <v>2.8930817610062891</v>
      </c>
      <c r="V22" s="58">
        <f t="shared" si="4"/>
        <v>5.9732234809474765</v>
      </c>
      <c r="W22" s="58">
        <f t="shared" si="5"/>
        <v>33.836477987421382</v>
      </c>
      <c r="X22" s="32"/>
      <c r="Y22" s="32"/>
      <c r="Z22" s="32"/>
    </row>
    <row r="23" spans="1:26" ht="14.45" customHeight="1" x14ac:dyDescent="0.2">
      <c r="A23" s="113"/>
      <c r="B23" s="4">
        <v>15</v>
      </c>
      <c r="C23" s="132" t="s">
        <v>307</v>
      </c>
      <c r="D23" s="21">
        <v>3832</v>
      </c>
      <c r="E23" s="21">
        <v>2602</v>
      </c>
      <c r="F23" s="21">
        <v>207</v>
      </c>
      <c r="G23" s="73">
        <f t="shared" si="6"/>
        <v>5.4018789144050103</v>
      </c>
      <c r="H23" s="21">
        <v>478</v>
      </c>
      <c r="I23" s="73">
        <f t="shared" si="7"/>
        <v>18.370484242890083</v>
      </c>
      <c r="J23" s="21">
        <v>5</v>
      </c>
      <c r="K23" s="73">
        <f t="shared" si="8"/>
        <v>0.13048016701461379</v>
      </c>
      <c r="L23" s="21">
        <v>44</v>
      </c>
      <c r="M23" s="73">
        <f t="shared" si="9"/>
        <v>1.6910069177555727</v>
      </c>
      <c r="N23" s="100">
        <f t="shared" si="10"/>
        <v>212</v>
      </c>
      <c r="O23" s="73">
        <f t="shared" si="11"/>
        <v>5.5323590814196244</v>
      </c>
      <c r="P23" s="100">
        <f t="shared" si="12"/>
        <v>522</v>
      </c>
      <c r="Q23" s="73">
        <f t="shared" si="13"/>
        <v>20.061491160645655</v>
      </c>
      <c r="R23" s="57">
        <f t="shared" si="0"/>
        <v>5.4018789144050103</v>
      </c>
      <c r="S23" s="58">
        <f t="shared" si="1"/>
        <v>18.370484242890086</v>
      </c>
      <c r="T23" s="58">
        <f t="shared" si="2"/>
        <v>0.13048016701461379</v>
      </c>
      <c r="U23" s="58">
        <f t="shared" si="3"/>
        <v>1.6910069177555727</v>
      </c>
      <c r="V23" s="58">
        <f t="shared" si="4"/>
        <v>5.5323590814196244</v>
      </c>
      <c r="W23" s="58">
        <f t="shared" si="5"/>
        <v>20.061491160645659</v>
      </c>
      <c r="X23" s="32"/>
      <c r="Y23" s="32"/>
      <c r="Z23" s="32"/>
    </row>
    <row r="24" spans="1:26" ht="14.45" customHeight="1" x14ac:dyDescent="0.2">
      <c r="A24" s="113"/>
      <c r="B24" s="4">
        <v>16</v>
      </c>
      <c r="C24" s="132" t="s">
        <v>308</v>
      </c>
      <c r="D24" s="21">
        <v>868</v>
      </c>
      <c r="E24" s="21">
        <v>1088</v>
      </c>
      <c r="F24" s="21">
        <v>50</v>
      </c>
      <c r="G24" s="73">
        <f t="shared" si="6"/>
        <v>5.7603686635944698</v>
      </c>
      <c r="H24" s="21">
        <v>169</v>
      </c>
      <c r="I24" s="73">
        <f t="shared" si="7"/>
        <v>15.533088235294118</v>
      </c>
      <c r="J24" s="21">
        <v>2</v>
      </c>
      <c r="K24" s="73">
        <f t="shared" si="8"/>
        <v>0.2304147465437788</v>
      </c>
      <c r="L24" s="21">
        <v>20</v>
      </c>
      <c r="M24" s="73">
        <f t="shared" si="9"/>
        <v>1.8382352941176472</v>
      </c>
      <c r="N24" s="100">
        <f t="shared" si="10"/>
        <v>52</v>
      </c>
      <c r="O24" s="73">
        <f t="shared" si="11"/>
        <v>5.9907834101382482</v>
      </c>
      <c r="P24" s="100">
        <f t="shared" si="12"/>
        <v>189</v>
      </c>
      <c r="Q24" s="73">
        <f t="shared" si="13"/>
        <v>17.371323529411764</v>
      </c>
      <c r="R24" s="57">
        <f t="shared" si="0"/>
        <v>5.7603686635944698</v>
      </c>
      <c r="S24" s="58">
        <f t="shared" si="1"/>
        <v>15.533088235294118</v>
      </c>
      <c r="T24" s="58">
        <f t="shared" si="2"/>
        <v>0.2304147465437788</v>
      </c>
      <c r="U24" s="58">
        <f t="shared" si="3"/>
        <v>1.838235294117647</v>
      </c>
      <c r="V24" s="58">
        <f t="shared" si="4"/>
        <v>5.9907834101382491</v>
      </c>
      <c r="W24" s="58">
        <f t="shared" si="5"/>
        <v>17.371323529411764</v>
      </c>
      <c r="X24" s="32"/>
      <c r="Y24" s="32"/>
      <c r="Z24" s="32"/>
    </row>
    <row r="25" spans="1:26" ht="14.45" customHeight="1" x14ac:dyDescent="0.2">
      <c r="A25" s="113"/>
      <c r="B25" s="4">
        <v>17</v>
      </c>
      <c r="C25" s="132" t="s">
        <v>309</v>
      </c>
      <c r="D25" s="21">
        <v>884</v>
      </c>
      <c r="E25" s="21">
        <v>1138</v>
      </c>
      <c r="F25" s="21">
        <v>60</v>
      </c>
      <c r="G25" s="73">
        <f t="shared" si="6"/>
        <v>6.7873303167420813</v>
      </c>
      <c r="H25" s="21">
        <v>109</v>
      </c>
      <c r="I25" s="73">
        <f t="shared" si="7"/>
        <v>9.5782073813708255</v>
      </c>
      <c r="J25" s="21">
        <v>1</v>
      </c>
      <c r="K25" s="73">
        <f t="shared" si="8"/>
        <v>0.11312217194570137</v>
      </c>
      <c r="L25" s="21">
        <v>12</v>
      </c>
      <c r="M25" s="73">
        <f t="shared" si="9"/>
        <v>1.0544815465729349</v>
      </c>
      <c r="N25" s="100">
        <f t="shared" si="10"/>
        <v>61</v>
      </c>
      <c r="O25" s="73">
        <f t="shared" si="11"/>
        <v>6.9004524886877832</v>
      </c>
      <c r="P25" s="100">
        <f t="shared" si="12"/>
        <v>121</v>
      </c>
      <c r="Q25" s="73">
        <f t="shared" si="13"/>
        <v>10.632688927943761</v>
      </c>
      <c r="R25" s="57">
        <f t="shared" si="0"/>
        <v>6.7873303167420813</v>
      </c>
      <c r="S25" s="58">
        <f t="shared" si="1"/>
        <v>9.5782073813708255</v>
      </c>
      <c r="T25" s="58">
        <f t="shared" si="2"/>
        <v>0.11312217194570136</v>
      </c>
      <c r="U25" s="58">
        <f t="shared" si="3"/>
        <v>1.0544815465729349</v>
      </c>
      <c r="V25" s="58">
        <f t="shared" si="4"/>
        <v>6.9004524886877832</v>
      </c>
      <c r="W25" s="58">
        <f t="shared" si="5"/>
        <v>10.632688927943761</v>
      </c>
      <c r="X25" s="32"/>
      <c r="Y25" s="32"/>
      <c r="Z25" s="32"/>
    </row>
    <row r="26" spans="1:26" ht="14.45" customHeight="1" x14ac:dyDescent="0.2">
      <c r="A26" s="113"/>
      <c r="B26" s="4">
        <v>18</v>
      </c>
      <c r="C26" s="132" t="s">
        <v>310</v>
      </c>
      <c r="D26" s="21">
        <v>640</v>
      </c>
      <c r="E26" s="21">
        <v>1000</v>
      </c>
      <c r="F26" s="21">
        <v>22</v>
      </c>
      <c r="G26" s="73">
        <f t="shared" si="6"/>
        <v>3.4375000000000004</v>
      </c>
      <c r="H26" s="21">
        <v>178</v>
      </c>
      <c r="I26" s="73">
        <f t="shared" si="7"/>
        <v>17.8</v>
      </c>
      <c r="J26" s="21"/>
      <c r="K26" s="73">
        <f t="shared" si="8"/>
        <v>0</v>
      </c>
      <c r="L26" s="21">
        <v>16</v>
      </c>
      <c r="M26" s="73">
        <f t="shared" si="9"/>
        <v>1.6</v>
      </c>
      <c r="N26" s="100">
        <f t="shared" si="10"/>
        <v>22</v>
      </c>
      <c r="O26" s="73">
        <f t="shared" si="11"/>
        <v>3.4375000000000004</v>
      </c>
      <c r="P26" s="100">
        <f t="shared" si="12"/>
        <v>194</v>
      </c>
      <c r="Q26" s="73">
        <f t="shared" si="13"/>
        <v>19.400000000000002</v>
      </c>
      <c r="R26" s="57">
        <f t="shared" si="0"/>
        <v>3.4375</v>
      </c>
      <c r="S26" s="58">
        <f t="shared" si="1"/>
        <v>17.8</v>
      </c>
      <c r="T26" s="58">
        <f t="shared" si="2"/>
        <v>0</v>
      </c>
      <c r="U26" s="58">
        <f t="shared" si="3"/>
        <v>1.6</v>
      </c>
      <c r="V26" s="58">
        <f t="shared" si="4"/>
        <v>3.4375</v>
      </c>
      <c r="W26" s="58">
        <f t="shared" si="5"/>
        <v>19.399999999999999</v>
      </c>
      <c r="X26" s="32"/>
      <c r="Y26" s="32"/>
      <c r="Z26" s="32"/>
    </row>
    <row r="27" spans="1:26" ht="14.45" customHeight="1" x14ac:dyDescent="0.2">
      <c r="A27" s="113"/>
      <c r="B27" s="4">
        <v>19</v>
      </c>
      <c r="C27" s="132" t="s">
        <v>311</v>
      </c>
      <c r="D27" s="21">
        <v>716</v>
      </c>
      <c r="E27" s="21">
        <v>1005</v>
      </c>
      <c r="F27" s="21">
        <v>33</v>
      </c>
      <c r="G27" s="73">
        <f t="shared" si="6"/>
        <v>4.6089385474860336</v>
      </c>
      <c r="H27" s="21">
        <v>142</v>
      </c>
      <c r="I27" s="73">
        <f t="shared" si="7"/>
        <v>14.129353233830846</v>
      </c>
      <c r="J27" s="21"/>
      <c r="K27" s="73">
        <f t="shared" si="8"/>
        <v>0</v>
      </c>
      <c r="L27" s="21">
        <v>4</v>
      </c>
      <c r="M27" s="73">
        <f t="shared" si="9"/>
        <v>0.39800995024875618</v>
      </c>
      <c r="N27" s="100">
        <f t="shared" si="10"/>
        <v>33</v>
      </c>
      <c r="O27" s="73">
        <f t="shared" si="11"/>
        <v>4.6089385474860336</v>
      </c>
      <c r="P27" s="100">
        <f t="shared" si="12"/>
        <v>146</v>
      </c>
      <c r="Q27" s="73">
        <f t="shared" si="13"/>
        <v>14.527363184079602</v>
      </c>
      <c r="R27" s="57">
        <f t="shared" si="0"/>
        <v>4.6089385474860336</v>
      </c>
      <c r="S27" s="58">
        <f t="shared" si="1"/>
        <v>14.129353233830846</v>
      </c>
      <c r="T27" s="58">
        <f t="shared" si="2"/>
        <v>0</v>
      </c>
      <c r="U27" s="58">
        <f t="shared" si="3"/>
        <v>0.39800995024875624</v>
      </c>
      <c r="V27" s="58">
        <f t="shared" si="4"/>
        <v>4.6089385474860336</v>
      </c>
      <c r="W27" s="58">
        <f t="shared" si="5"/>
        <v>14.527363184079602</v>
      </c>
      <c r="X27" s="32"/>
      <c r="Y27" s="32"/>
      <c r="Z27" s="32"/>
    </row>
    <row r="28" spans="1:26" ht="14.45" customHeight="1" x14ac:dyDescent="0.2">
      <c r="A28" s="113"/>
      <c r="B28" s="4">
        <v>20</v>
      </c>
      <c r="C28" s="132" t="s">
        <v>312</v>
      </c>
      <c r="D28" s="21">
        <v>3042</v>
      </c>
      <c r="E28" s="21">
        <v>3737</v>
      </c>
      <c r="F28" s="21">
        <v>131</v>
      </c>
      <c r="G28" s="73">
        <f t="shared" si="6"/>
        <v>4.3063773833004602</v>
      </c>
      <c r="H28" s="21">
        <v>659</v>
      </c>
      <c r="I28" s="73">
        <f t="shared" si="7"/>
        <v>17.634466149317635</v>
      </c>
      <c r="J28" s="21">
        <v>3</v>
      </c>
      <c r="K28" s="73">
        <f t="shared" si="8"/>
        <v>9.8619329388560162E-2</v>
      </c>
      <c r="L28" s="21">
        <v>33</v>
      </c>
      <c r="M28" s="73">
        <f t="shared" si="9"/>
        <v>0.88306127910088317</v>
      </c>
      <c r="N28" s="100">
        <f t="shared" si="10"/>
        <v>134</v>
      </c>
      <c r="O28" s="73">
        <f t="shared" si="11"/>
        <v>4.4049967126890204</v>
      </c>
      <c r="P28" s="100">
        <f t="shared" si="12"/>
        <v>692</v>
      </c>
      <c r="Q28" s="73">
        <f t="shared" si="13"/>
        <v>18.517527428418518</v>
      </c>
      <c r="R28" s="57">
        <f t="shared" si="0"/>
        <v>4.3063773833004602</v>
      </c>
      <c r="S28" s="58">
        <f t="shared" si="1"/>
        <v>17.634466149317635</v>
      </c>
      <c r="T28" s="58">
        <f t="shared" si="2"/>
        <v>9.8619329388560162E-2</v>
      </c>
      <c r="U28" s="58">
        <f t="shared" si="3"/>
        <v>0.88306127910088306</v>
      </c>
      <c r="V28" s="58">
        <f t="shared" si="4"/>
        <v>4.4049967126890204</v>
      </c>
      <c r="W28" s="58">
        <f t="shared" si="5"/>
        <v>18.517527428418518</v>
      </c>
      <c r="X28" s="32"/>
      <c r="Y28" s="32"/>
      <c r="Z28" s="32"/>
    </row>
    <row r="29" spans="1:26" ht="14.45" customHeight="1" x14ac:dyDescent="0.2">
      <c r="A29" s="113"/>
      <c r="B29" s="4">
        <v>21</v>
      </c>
      <c r="C29" s="132" t="s">
        <v>313</v>
      </c>
      <c r="D29" s="21">
        <v>671</v>
      </c>
      <c r="E29" s="21">
        <v>812</v>
      </c>
      <c r="F29" s="21">
        <v>36</v>
      </c>
      <c r="G29" s="73">
        <f t="shared" si="6"/>
        <v>5.3651266766020864</v>
      </c>
      <c r="H29" s="21">
        <v>194</v>
      </c>
      <c r="I29" s="73">
        <f t="shared" si="7"/>
        <v>23.891625615763548</v>
      </c>
      <c r="J29" s="21">
        <v>4</v>
      </c>
      <c r="K29" s="73">
        <f t="shared" si="8"/>
        <v>0.5961251862891207</v>
      </c>
      <c r="L29" s="21">
        <v>17</v>
      </c>
      <c r="M29" s="73">
        <f t="shared" si="9"/>
        <v>2.0935960591133003</v>
      </c>
      <c r="N29" s="100">
        <f t="shared" si="10"/>
        <v>40</v>
      </c>
      <c r="O29" s="73">
        <f t="shared" si="11"/>
        <v>5.9612518628912072</v>
      </c>
      <c r="P29" s="100">
        <f t="shared" si="12"/>
        <v>211</v>
      </c>
      <c r="Q29" s="73">
        <f t="shared" si="13"/>
        <v>25.985221674876847</v>
      </c>
      <c r="R29" s="57">
        <f t="shared" si="0"/>
        <v>5.3651266766020864</v>
      </c>
      <c r="S29" s="58">
        <f t="shared" si="1"/>
        <v>23.891625615763548</v>
      </c>
      <c r="T29" s="58">
        <f t="shared" si="2"/>
        <v>0.5961251862891207</v>
      </c>
      <c r="U29" s="58">
        <f t="shared" si="3"/>
        <v>2.0935960591133007</v>
      </c>
      <c r="V29" s="58">
        <f t="shared" si="4"/>
        <v>5.9612518628912072</v>
      </c>
      <c r="W29" s="58">
        <f t="shared" si="5"/>
        <v>25.985221674876847</v>
      </c>
      <c r="X29" s="32"/>
      <c r="Y29" s="32"/>
      <c r="Z29" s="32"/>
    </row>
    <row r="30" spans="1:26" ht="14.45" customHeight="1" x14ac:dyDescent="0.2">
      <c r="A30" s="113"/>
      <c r="B30" s="4">
        <v>22</v>
      </c>
      <c r="C30" s="132" t="s">
        <v>314</v>
      </c>
      <c r="D30" s="21">
        <v>1025</v>
      </c>
      <c r="E30" s="21">
        <v>1333</v>
      </c>
      <c r="F30" s="21">
        <v>39</v>
      </c>
      <c r="G30" s="73">
        <f t="shared" si="6"/>
        <v>3.8048780487804876</v>
      </c>
      <c r="H30" s="21">
        <v>246</v>
      </c>
      <c r="I30" s="73">
        <f t="shared" si="7"/>
        <v>18.454613653413354</v>
      </c>
      <c r="J30" s="21"/>
      <c r="K30" s="73">
        <f t="shared" si="8"/>
        <v>0</v>
      </c>
      <c r="L30" s="21">
        <v>12</v>
      </c>
      <c r="M30" s="73">
        <f t="shared" si="9"/>
        <v>0.9002250562640659</v>
      </c>
      <c r="N30" s="100">
        <f t="shared" si="10"/>
        <v>39</v>
      </c>
      <c r="O30" s="73">
        <f t="shared" si="11"/>
        <v>3.8048780487804876</v>
      </c>
      <c r="P30" s="100">
        <f t="shared" si="12"/>
        <v>258</v>
      </c>
      <c r="Q30" s="73">
        <f t="shared" si="13"/>
        <v>19.35483870967742</v>
      </c>
      <c r="R30" s="57">
        <f t="shared" si="0"/>
        <v>3.8048780487804876</v>
      </c>
      <c r="S30" s="58">
        <f t="shared" si="1"/>
        <v>18.454613653413354</v>
      </c>
      <c r="T30" s="58">
        <f t="shared" si="2"/>
        <v>0</v>
      </c>
      <c r="U30" s="58">
        <f t="shared" si="3"/>
        <v>0.90022505626406601</v>
      </c>
      <c r="V30" s="58">
        <f t="shared" si="4"/>
        <v>3.8048780487804876</v>
      </c>
      <c r="W30" s="58">
        <f t="shared" si="5"/>
        <v>19.35483870967742</v>
      </c>
      <c r="X30" s="32"/>
      <c r="Y30" s="32"/>
      <c r="Z30" s="32"/>
    </row>
    <row r="31" spans="1:26" ht="14.45" customHeight="1" x14ac:dyDescent="0.2">
      <c r="A31" s="113"/>
      <c r="B31" s="4">
        <v>23</v>
      </c>
      <c r="C31" s="132" t="s">
        <v>315</v>
      </c>
      <c r="D31" s="21">
        <v>967</v>
      </c>
      <c r="E31" s="21">
        <v>1889</v>
      </c>
      <c r="F31" s="21">
        <v>66</v>
      </c>
      <c r="G31" s="73">
        <f t="shared" si="6"/>
        <v>6.8252326783867625</v>
      </c>
      <c r="H31" s="21">
        <v>247</v>
      </c>
      <c r="I31" s="73">
        <f t="shared" si="7"/>
        <v>13.075701429327689</v>
      </c>
      <c r="J31" s="21">
        <v>2</v>
      </c>
      <c r="K31" s="73">
        <f t="shared" si="8"/>
        <v>0.20682523267838679</v>
      </c>
      <c r="L31" s="21">
        <v>32</v>
      </c>
      <c r="M31" s="73">
        <f t="shared" si="9"/>
        <v>1.6940179989412389</v>
      </c>
      <c r="N31" s="100">
        <f t="shared" si="10"/>
        <v>68</v>
      </c>
      <c r="O31" s="73">
        <f t="shared" si="11"/>
        <v>7.0320579110651495</v>
      </c>
      <c r="P31" s="100">
        <f t="shared" si="12"/>
        <v>279</v>
      </c>
      <c r="Q31" s="73">
        <f t="shared" si="13"/>
        <v>14.769719428268926</v>
      </c>
      <c r="R31" s="57">
        <f t="shared" si="0"/>
        <v>6.8252326783867634</v>
      </c>
      <c r="S31" s="58">
        <f t="shared" si="1"/>
        <v>13.075701429327687</v>
      </c>
      <c r="T31" s="58">
        <f t="shared" si="2"/>
        <v>0.20682523267838676</v>
      </c>
      <c r="U31" s="58">
        <f t="shared" si="3"/>
        <v>1.6940179989412387</v>
      </c>
      <c r="V31" s="58">
        <f t="shared" si="4"/>
        <v>7.0320579110651495</v>
      </c>
      <c r="W31" s="58">
        <f t="shared" si="5"/>
        <v>14.769719428268925</v>
      </c>
      <c r="X31" s="32"/>
      <c r="Y31" s="32"/>
      <c r="Z31" s="32"/>
    </row>
    <row r="32" spans="1:26" ht="14.45" customHeight="1" x14ac:dyDescent="0.2">
      <c r="A32" s="113"/>
      <c r="B32" s="4">
        <v>24</v>
      </c>
      <c r="C32" s="132" t="s">
        <v>316</v>
      </c>
      <c r="D32" s="21">
        <v>486</v>
      </c>
      <c r="E32" s="21">
        <v>405</v>
      </c>
      <c r="F32" s="21">
        <v>27</v>
      </c>
      <c r="G32" s="73">
        <f t="shared" si="6"/>
        <v>5.5555555555555554</v>
      </c>
      <c r="H32" s="21">
        <v>45</v>
      </c>
      <c r="I32" s="73">
        <f t="shared" si="7"/>
        <v>11.111111111111111</v>
      </c>
      <c r="J32" s="21">
        <v>1</v>
      </c>
      <c r="K32" s="73">
        <f t="shared" si="8"/>
        <v>0.20576131687242799</v>
      </c>
      <c r="L32" s="21">
        <v>7</v>
      </c>
      <c r="M32" s="73">
        <f t="shared" si="9"/>
        <v>1.728395061728395</v>
      </c>
      <c r="N32" s="100">
        <f t="shared" si="10"/>
        <v>28</v>
      </c>
      <c r="O32" s="73">
        <f t="shared" si="11"/>
        <v>5.761316872427984</v>
      </c>
      <c r="P32" s="100">
        <f t="shared" si="12"/>
        <v>52</v>
      </c>
      <c r="Q32" s="73">
        <f t="shared" si="13"/>
        <v>12.839506172839506</v>
      </c>
      <c r="R32" s="57">
        <f t="shared" si="0"/>
        <v>5.5555555555555554</v>
      </c>
      <c r="S32" s="58">
        <f t="shared" si="1"/>
        <v>11.111111111111111</v>
      </c>
      <c r="T32" s="58">
        <f t="shared" si="2"/>
        <v>0.20576131687242799</v>
      </c>
      <c r="U32" s="58">
        <f t="shared" si="3"/>
        <v>1.728395061728395</v>
      </c>
      <c r="V32" s="58">
        <f t="shared" si="4"/>
        <v>5.761316872427984</v>
      </c>
      <c r="W32" s="58">
        <f t="shared" si="5"/>
        <v>12.839506172839506</v>
      </c>
      <c r="X32" s="32"/>
      <c r="Y32" s="32"/>
      <c r="Z32" s="32"/>
    </row>
    <row r="33" spans="1:26" ht="14.45" customHeight="1" x14ac:dyDescent="0.2">
      <c r="A33" s="113"/>
      <c r="B33" s="4">
        <v>25</v>
      </c>
      <c r="C33" s="132" t="s">
        <v>317</v>
      </c>
      <c r="D33" s="21">
        <v>889</v>
      </c>
      <c r="E33" s="21">
        <v>822</v>
      </c>
      <c r="F33" s="21">
        <v>49</v>
      </c>
      <c r="G33" s="73">
        <f t="shared" si="6"/>
        <v>5.5118110236220472</v>
      </c>
      <c r="H33" s="21">
        <v>177</v>
      </c>
      <c r="I33" s="73">
        <f t="shared" si="7"/>
        <v>21.532846715328464</v>
      </c>
      <c r="J33" s="21">
        <v>1</v>
      </c>
      <c r="K33" s="73">
        <f t="shared" si="8"/>
        <v>0.11248593925759282</v>
      </c>
      <c r="L33" s="21">
        <v>13</v>
      </c>
      <c r="M33" s="73">
        <f t="shared" si="9"/>
        <v>1.5815085158150852</v>
      </c>
      <c r="N33" s="100">
        <f t="shared" si="10"/>
        <v>50</v>
      </c>
      <c r="O33" s="73">
        <f t="shared" si="11"/>
        <v>5.6242969628796402</v>
      </c>
      <c r="P33" s="100">
        <f t="shared" si="12"/>
        <v>190</v>
      </c>
      <c r="Q33" s="73">
        <f t="shared" si="13"/>
        <v>23.114355231143552</v>
      </c>
      <c r="R33" s="57">
        <f t="shared" si="0"/>
        <v>5.5118110236220472</v>
      </c>
      <c r="S33" s="58">
        <f t="shared" si="1"/>
        <v>21.532846715328468</v>
      </c>
      <c r="T33" s="58">
        <f t="shared" si="2"/>
        <v>0.1124859392575928</v>
      </c>
      <c r="U33" s="58">
        <f t="shared" si="3"/>
        <v>1.5815085158150852</v>
      </c>
      <c r="V33" s="58">
        <f t="shared" si="4"/>
        <v>5.6242969628796402</v>
      </c>
      <c r="W33" s="58">
        <f t="shared" si="5"/>
        <v>23.114355231143552</v>
      </c>
      <c r="X33" s="32"/>
      <c r="Y33" s="32"/>
      <c r="Z33" s="32"/>
    </row>
    <row r="34" spans="1:26" ht="14.45" customHeight="1" x14ac:dyDescent="0.2">
      <c r="A34" s="113"/>
      <c r="B34" s="4">
        <v>26</v>
      </c>
      <c r="C34" s="132" t="s">
        <v>96</v>
      </c>
      <c r="D34" s="21">
        <v>6989</v>
      </c>
      <c r="E34" s="21">
        <v>8045</v>
      </c>
      <c r="F34" s="21">
        <v>379</v>
      </c>
      <c r="G34" s="73">
        <f t="shared" si="6"/>
        <v>5.4228072685648883</v>
      </c>
      <c r="H34" s="21">
        <v>1360</v>
      </c>
      <c r="I34" s="73">
        <f t="shared" si="7"/>
        <v>16.904909881914232</v>
      </c>
      <c r="J34" s="21">
        <v>15</v>
      </c>
      <c r="K34" s="73">
        <f t="shared" si="8"/>
        <v>0.21462297896694807</v>
      </c>
      <c r="L34" s="21">
        <v>129</v>
      </c>
      <c r="M34" s="73">
        <f t="shared" si="9"/>
        <v>1.603480422622747</v>
      </c>
      <c r="N34" s="100">
        <f t="shared" si="10"/>
        <v>394</v>
      </c>
      <c r="O34" s="73">
        <f t="shared" si="11"/>
        <v>5.6374302475318352</v>
      </c>
      <c r="P34" s="100">
        <f t="shared" si="12"/>
        <v>1489</v>
      </c>
      <c r="Q34" s="73">
        <f t="shared" si="13"/>
        <v>18.508390304536977</v>
      </c>
      <c r="R34" s="57">
        <f t="shared" si="0"/>
        <v>5.4228072685648874</v>
      </c>
      <c r="S34" s="58">
        <f t="shared" si="1"/>
        <v>16.904909881914232</v>
      </c>
      <c r="T34" s="58">
        <f t="shared" si="2"/>
        <v>0.21462297896694807</v>
      </c>
      <c r="U34" s="58">
        <f t="shared" si="3"/>
        <v>1.603480422622747</v>
      </c>
      <c r="V34" s="58">
        <f t="shared" si="4"/>
        <v>5.6374302475318361</v>
      </c>
      <c r="W34" s="58">
        <f t="shared" si="5"/>
        <v>18.508390304536981</v>
      </c>
    </row>
    <row r="35" spans="1:26" ht="14.45" customHeight="1" x14ac:dyDescent="0.2">
      <c r="A35" s="113"/>
      <c r="B35" s="4">
        <v>27</v>
      </c>
      <c r="C35" s="132" t="s">
        <v>97</v>
      </c>
      <c r="D35" s="47"/>
      <c r="E35" s="47"/>
      <c r="F35" s="47"/>
      <c r="G35" s="144"/>
      <c r="H35" s="47"/>
      <c r="I35" s="144"/>
      <c r="J35" s="47"/>
      <c r="K35" s="144"/>
      <c r="L35" s="47"/>
      <c r="M35" s="144"/>
      <c r="N35" s="145"/>
      <c r="O35" s="144"/>
      <c r="P35" s="145"/>
      <c r="Q35" s="144" t="str">
        <f t="shared" si="13"/>
        <v>0</v>
      </c>
      <c r="R35" s="57">
        <f>IF(D35=0,0,SUM(H35*100/D35))</f>
        <v>0</v>
      </c>
      <c r="S35" s="58">
        <f t="shared" si="1"/>
        <v>0</v>
      </c>
      <c r="T35" s="58">
        <f t="shared" si="2"/>
        <v>0</v>
      </c>
      <c r="U35" s="58">
        <f t="shared" si="3"/>
        <v>0</v>
      </c>
      <c r="V35" s="58">
        <f t="shared" si="4"/>
        <v>0</v>
      </c>
      <c r="W35" s="58">
        <f t="shared" si="5"/>
        <v>0</v>
      </c>
      <c r="X35" s="32"/>
      <c r="Y35" s="32"/>
      <c r="Z35" s="32"/>
    </row>
    <row r="36" spans="1:26" ht="14.45" customHeight="1" x14ac:dyDescent="0.2">
      <c r="A36" s="113"/>
      <c r="B36" s="77"/>
      <c r="C36" s="133" t="s">
        <v>25</v>
      </c>
      <c r="D36" s="61">
        <f>SUM(D9:D35)</f>
        <v>39576</v>
      </c>
      <c r="E36" s="61">
        <f>SUM(E9:E35)</f>
        <v>46179</v>
      </c>
      <c r="F36" s="61">
        <f>SUM(F9:F35)</f>
        <v>1996</v>
      </c>
      <c r="G36" s="107">
        <f>IF(D36=0,0,F36/D36*100)</f>
        <v>5.043460683242369</v>
      </c>
      <c r="H36" s="61">
        <f>SUM(H9:H35)</f>
        <v>6938</v>
      </c>
      <c r="I36" s="107">
        <f>IF(E36=0,"0",H36/E36*100)</f>
        <v>15.024145174213388</v>
      </c>
      <c r="J36" s="61">
        <f>SUM(J9:J35)</f>
        <v>52</v>
      </c>
      <c r="K36" s="107">
        <f>IF(D36=0,0,J36/D36*100)</f>
        <v>0.13139276329088337</v>
      </c>
      <c r="L36" s="61">
        <f>SUM(L9:L35)</f>
        <v>569</v>
      </c>
      <c r="M36" s="107">
        <f>IF(E36=0,"0",L36/E36*100)</f>
        <v>1.2321618051495267</v>
      </c>
      <c r="N36" s="61">
        <f>SUM(N9:N35)</f>
        <v>2048</v>
      </c>
      <c r="O36" s="107">
        <f>IF(D36=0,0,N36/D36*100)</f>
        <v>5.1748534465332519</v>
      </c>
      <c r="P36" s="61">
        <f>SUM(P9:P35)</f>
        <v>7507</v>
      </c>
      <c r="Q36" s="107">
        <f t="shared" si="13"/>
        <v>16.256306979362915</v>
      </c>
      <c r="R36" s="57">
        <f>IF(D36=0,0,SUM(F36*100/D36))</f>
        <v>5.043460683242369</v>
      </c>
      <c r="S36" s="58">
        <f t="shared" si="1"/>
        <v>15.024145174213388</v>
      </c>
      <c r="T36" s="58">
        <f t="shared" si="2"/>
        <v>0.13139276329088337</v>
      </c>
      <c r="U36" s="58">
        <f t="shared" si="3"/>
        <v>1.2321618051495269</v>
      </c>
      <c r="V36" s="58">
        <f t="shared" si="4"/>
        <v>5.1748534465332527</v>
      </c>
      <c r="W36" s="58">
        <f t="shared" si="5"/>
        <v>16.256306979362915</v>
      </c>
    </row>
    <row r="37" spans="1:26" ht="12.95" customHeight="1" x14ac:dyDescent="0.2">
      <c r="B37" s="38"/>
      <c r="C37" s="38"/>
      <c r="D37" s="38"/>
      <c r="E37" s="38"/>
      <c r="F37" s="139">
        <v>1983</v>
      </c>
      <c r="G37" s="38"/>
      <c r="H37" s="38"/>
      <c r="I37" s="38"/>
      <c r="J37" s="139">
        <v>386</v>
      </c>
      <c r="K37" s="38"/>
      <c r="L37" s="38"/>
      <c r="M37" s="38"/>
      <c r="N37" s="38"/>
      <c r="O37" s="38"/>
      <c r="P37" s="38"/>
      <c r="Q37" s="38"/>
    </row>
    <row r="38" spans="1:26" ht="12.95" customHeight="1" x14ac:dyDescent="0.2">
      <c r="C38" s="1" t="s">
        <v>360</v>
      </c>
    </row>
    <row r="39" spans="1:26" ht="12.95" customHeight="1" x14ac:dyDescent="0.2">
      <c r="D39" s="378"/>
      <c r="E39" s="379"/>
      <c r="F39" s="379"/>
      <c r="G39" s="379"/>
      <c r="H39" s="379"/>
    </row>
    <row r="40" spans="1:26" ht="12.95" customHeight="1" x14ac:dyDescent="0.2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26" ht="12.95" customHeight="1" x14ac:dyDescent="0.2">
      <c r="C41" s="39"/>
      <c r="D41" s="1"/>
      <c r="E41" s="49"/>
      <c r="F41" s="1"/>
      <c r="G41" s="1"/>
      <c r="H41" s="49"/>
      <c r="I41" s="1"/>
      <c r="J41" s="1"/>
      <c r="K41" s="1"/>
      <c r="L41" s="49"/>
      <c r="M41" s="1"/>
      <c r="N41" s="1"/>
      <c r="O41" s="1"/>
      <c r="P41" s="1"/>
      <c r="Q41" s="1"/>
    </row>
    <row r="42" spans="1:26" ht="12.95" customHeight="1" x14ac:dyDescent="0.2">
      <c r="C42" s="39"/>
      <c r="D42" s="1"/>
      <c r="E42" s="49"/>
      <c r="F42" s="1"/>
      <c r="G42" s="1"/>
      <c r="H42" s="49"/>
      <c r="I42" s="1"/>
      <c r="J42" s="1"/>
      <c r="K42" s="1"/>
      <c r="L42" s="49"/>
      <c r="M42" s="1"/>
      <c r="N42" s="1"/>
      <c r="O42" s="1"/>
      <c r="P42" s="1"/>
      <c r="Q42" s="1"/>
    </row>
    <row r="43" spans="1:26" ht="12.95" customHeight="1" x14ac:dyDescent="0.2">
      <c r="C43" s="39"/>
      <c r="D43" s="1"/>
      <c r="E43" s="49"/>
      <c r="F43" s="1"/>
      <c r="G43" s="1"/>
      <c r="H43" s="49"/>
      <c r="I43" s="1"/>
      <c r="J43" s="1"/>
      <c r="K43" s="1"/>
      <c r="L43" s="49"/>
      <c r="M43" s="1"/>
      <c r="N43" s="1"/>
      <c r="O43" s="1"/>
      <c r="P43" s="1"/>
      <c r="Q43" s="1"/>
    </row>
    <row r="44" spans="1:26" ht="12.95" customHeight="1" x14ac:dyDescent="0.2">
      <c r="C44" s="39"/>
      <c r="D44" s="1"/>
      <c r="E44" s="4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26" ht="12.95" customHeight="1" x14ac:dyDescent="0.2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26" ht="12.95" customHeight="1" x14ac:dyDescent="0.2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26" ht="12.95" customHeight="1" x14ac:dyDescent="0.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</sheetData>
  <mergeCells count="18">
    <mergeCell ref="P6:Q6"/>
    <mergeCell ref="D39:H39"/>
    <mergeCell ref="E6:E7"/>
    <mergeCell ref="F6:G6"/>
    <mergeCell ref="H6:I6"/>
    <mergeCell ref="J6:K6"/>
    <mergeCell ref="L6:M6"/>
    <mergeCell ref="N6:O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I9" sqref="I9"/>
    </sheetView>
  </sheetViews>
  <sheetFormatPr defaultRowHeight="12.75" x14ac:dyDescent="0.2"/>
  <cols>
    <col min="1" max="1" width="3.5703125" customWidth="1"/>
    <col min="2" max="2" width="21.28515625" customWidth="1"/>
    <col min="3" max="3" width="9.42578125" customWidth="1"/>
    <col min="4" max="4" width="9.28515625" customWidth="1"/>
    <col min="5" max="12" width="9.7109375" customWidth="1"/>
    <col min="14" max="14" width="0.140625" customWidth="1"/>
    <col min="16" max="16" width="0.28515625" hidden="1" customWidth="1"/>
    <col min="17" max="17" width="9.140625" hidden="1" customWidth="1"/>
  </cols>
  <sheetData>
    <row r="1" spans="1:17" x14ac:dyDescent="0.2">
      <c r="A1" s="140"/>
      <c r="L1" s="39" t="s">
        <v>379</v>
      </c>
    </row>
    <row r="2" spans="1:17" ht="18.2" customHeight="1" x14ac:dyDescent="0.3">
      <c r="A2" s="148"/>
      <c r="B2" s="323" t="s">
        <v>370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17" ht="10.5" customHeight="1" x14ac:dyDescent="0.3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7" ht="12.2" customHeight="1" x14ac:dyDescent="0.3">
      <c r="A4" s="149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7" ht="19.5" customHeight="1" x14ac:dyDescent="0.2">
      <c r="A5" s="380" t="s">
        <v>1</v>
      </c>
      <c r="B5" s="258" t="s">
        <v>70</v>
      </c>
      <c r="C5" s="258" t="s">
        <v>373</v>
      </c>
      <c r="D5" s="258"/>
      <c r="E5" s="258" t="s">
        <v>374</v>
      </c>
      <c r="F5" s="258"/>
      <c r="G5" s="258"/>
      <c r="H5" s="258"/>
      <c r="I5" s="258"/>
      <c r="J5" s="258"/>
      <c r="K5" s="258"/>
      <c r="L5" s="258"/>
      <c r="M5" s="56"/>
    </row>
    <row r="6" spans="1:17" x14ac:dyDescent="0.2">
      <c r="A6" s="381"/>
      <c r="B6" s="258"/>
      <c r="C6" s="258"/>
      <c r="D6" s="258"/>
      <c r="E6" s="258" t="s">
        <v>375</v>
      </c>
      <c r="F6" s="258"/>
      <c r="G6" s="258"/>
      <c r="H6" s="258"/>
      <c r="I6" s="258" t="s">
        <v>377</v>
      </c>
      <c r="J6" s="258"/>
      <c r="K6" s="258"/>
      <c r="L6" s="258"/>
      <c r="M6" s="56"/>
    </row>
    <row r="7" spans="1:17" ht="27" customHeight="1" x14ac:dyDescent="0.2">
      <c r="A7" s="381"/>
      <c r="B7" s="258"/>
      <c r="C7" s="258"/>
      <c r="D7" s="258"/>
      <c r="E7" s="258"/>
      <c r="F7" s="258"/>
      <c r="G7" s="258"/>
      <c r="H7" s="258"/>
      <c r="I7" s="258" t="s">
        <v>378</v>
      </c>
      <c r="J7" s="258"/>
      <c r="K7" s="258"/>
      <c r="L7" s="258"/>
      <c r="M7" s="56"/>
    </row>
    <row r="8" spans="1:17" ht="41.25" customHeight="1" x14ac:dyDescent="0.2">
      <c r="A8" s="382"/>
      <c r="B8" s="258"/>
      <c r="C8" s="8">
        <v>2017</v>
      </c>
      <c r="D8" s="8">
        <v>2018</v>
      </c>
      <c r="E8" s="8">
        <v>2017</v>
      </c>
      <c r="F8" s="8" t="s">
        <v>376</v>
      </c>
      <c r="G8" s="8">
        <v>2018</v>
      </c>
      <c r="H8" s="8" t="s">
        <v>376</v>
      </c>
      <c r="I8" s="8">
        <v>2017</v>
      </c>
      <c r="J8" s="8" t="s">
        <v>376</v>
      </c>
      <c r="K8" s="8">
        <v>2018</v>
      </c>
      <c r="L8" s="8" t="s">
        <v>376</v>
      </c>
      <c r="M8" s="56"/>
      <c r="P8" s="157" t="s">
        <v>380</v>
      </c>
      <c r="Q8" s="157" t="s">
        <v>381</v>
      </c>
    </row>
    <row r="9" spans="1:17" ht="12.95" customHeight="1" x14ac:dyDescent="0.2">
      <c r="A9" s="4" t="s">
        <v>2</v>
      </c>
      <c r="B9" s="153" t="s">
        <v>4</v>
      </c>
      <c r="C9" s="155">
        <v>1</v>
      </c>
      <c r="D9" s="155">
        <v>2</v>
      </c>
      <c r="E9" s="155">
        <v>3</v>
      </c>
      <c r="F9" s="155">
        <v>4</v>
      </c>
      <c r="G9" s="155">
        <v>5</v>
      </c>
      <c r="H9" s="155">
        <v>6</v>
      </c>
      <c r="I9" s="155">
        <v>7</v>
      </c>
      <c r="J9" s="155">
        <v>8</v>
      </c>
      <c r="K9" s="155">
        <v>9</v>
      </c>
      <c r="L9" s="155">
        <v>10</v>
      </c>
      <c r="M9" s="56"/>
    </row>
    <row r="10" spans="1:17" ht="12.95" customHeight="1" x14ac:dyDescent="0.2">
      <c r="A10" s="4">
        <v>1</v>
      </c>
      <c r="B10" s="154" t="s">
        <v>371</v>
      </c>
      <c r="C10" s="21"/>
      <c r="D10" s="21"/>
      <c r="E10" s="100"/>
      <c r="F10" s="73"/>
      <c r="G10" s="100"/>
      <c r="H10" s="73"/>
      <c r="I10" s="100"/>
      <c r="J10" s="73"/>
      <c r="K10" s="100"/>
      <c r="L10" s="73"/>
      <c r="M10" s="57">
        <f t="shared" ref="M10:M37" si="0">IF(D10=0,0,SUM(G10*100/D10))</f>
        <v>0</v>
      </c>
      <c r="N10" s="58">
        <f t="shared" ref="N10:N37" si="1">IF(D10&lt;&gt;0,K10*100/D10,0)</f>
        <v>0</v>
      </c>
    </row>
    <row r="11" spans="1:17" ht="12.95" customHeight="1" x14ac:dyDescent="0.2">
      <c r="A11" s="4">
        <v>2</v>
      </c>
      <c r="B11" s="154" t="s">
        <v>294</v>
      </c>
      <c r="C11" s="21">
        <v>1016</v>
      </c>
      <c r="D11" s="21">
        <v>3314</v>
      </c>
      <c r="E11" s="100">
        <v>319</v>
      </c>
      <c r="F11" s="73">
        <f t="shared" ref="F11:F35" si="2">IF(C11=0,0,E11*100/C11)</f>
        <v>31.397637795275589</v>
      </c>
      <c r="G11" s="100">
        <v>246</v>
      </c>
      <c r="H11" s="73">
        <f t="shared" ref="H11:H35" si="3">IF(D11=0,IF(G11=0,0,100),M11)</f>
        <v>7.4230537115268556</v>
      </c>
      <c r="I11" s="100">
        <v>95</v>
      </c>
      <c r="J11" s="73">
        <f t="shared" ref="J11:J35" si="4">IF(C11=0,0,I11*100/C11)</f>
        <v>9.3503937007874018</v>
      </c>
      <c r="K11" s="100">
        <v>61</v>
      </c>
      <c r="L11" s="73">
        <f t="shared" ref="L11:L37" si="5">IF(D11=0,IF(K11=0,0,100),N11)</f>
        <v>1.8406759203379601</v>
      </c>
      <c r="M11" s="57">
        <f t="shared" si="0"/>
        <v>7.4230537115268556</v>
      </c>
      <c r="N11" s="58">
        <f t="shared" si="1"/>
        <v>1.8406759203379601</v>
      </c>
    </row>
    <row r="12" spans="1:17" ht="12.95" customHeight="1" x14ac:dyDescent="0.2">
      <c r="A12" s="4">
        <v>3</v>
      </c>
      <c r="B12" s="154" t="s">
        <v>295</v>
      </c>
      <c r="C12" s="21">
        <v>954</v>
      </c>
      <c r="D12" s="21">
        <v>1095</v>
      </c>
      <c r="E12" s="100">
        <v>303</v>
      </c>
      <c r="F12" s="73">
        <f t="shared" si="2"/>
        <v>31.761006289308177</v>
      </c>
      <c r="G12" s="100">
        <v>224</v>
      </c>
      <c r="H12" s="73">
        <f t="shared" si="3"/>
        <v>20.456621004566209</v>
      </c>
      <c r="I12" s="100">
        <v>81</v>
      </c>
      <c r="J12" s="73">
        <f t="shared" si="4"/>
        <v>8.4905660377358494</v>
      </c>
      <c r="K12" s="100">
        <v>65</v>
      </c>
      <c r="L12" s="73">
        <f t="shared" si="5"/>
        <v>5.9360730593607309</v>
      </c>
      <c r="M12" s="57">
        <f t="shared" si="0"/>
        <v>20.456621004566209</v>
      </c>
      <c r="N12" s="58">
        <f t="shared" si="1"/>
        <v>5.9360730593607309</v>
      </c>
    </row>
    <row r="13" spans="1:17" ht="12.95" customHeight="1" x14ac:dyDescent="0.2">
      <c r="A13" s="4">
        <v>4</v>
      </c>
      <c r="B13" s="154" t="s">
        <v>296</v>
      </c>
      <c r="C13" s="21">
        <v>8984</v>
      </c>
      <c r="D13" s="21">
        <v>12550</v>
      </c>
      <c r="E13" s="100">
        <v>2119</v>
      </c>
      <c r="F13" s="73">
        <f t="shared" si="2"/>
        <v>23.586375779162957</v>
      </c>
      <c r="G13" s="100">
        <v>1342</v>
      </c>
      <c r="H13" s="73">
        <f t="shared" si="3"/>
        <v>10.693227091633466</v>
      </c>
      <c r="I13" s="100">
        <v>572</v>
      </c>
      <c r="J13" s="73">
        <f t="shared" si="4"/>
        <v>6.3668744434550311</v>
      </c>
      <c r="K13" s="100">
        <v>442</v>
      </c>
      <c r="L13" s="73">
        <f t="shared" si="5"/>
        <v>3.5219123505976095</v>
      </c>
      <c r="M13" s="57">
        <f t="shared" si="0"/>
        <v>10.693227091633466</v>
      </c>
      <c r="N13" s="58">
        <f t="shared" si="1"/>
        <v>3.5219123505976095</v>
      </c>
    </row>
    <row r="14" spans="1:17" ht="12.95" customHeight="1" x14ac:dyDescent="0.2">
      <c r="A14" s="4">
        <v>5</v>
      </c>
      <c r="B14" s="154" t="s">
        <v>297</v>
      </c>
      <c r="C14" s="21">
        <v>2953</v>
      </c>
      <c r="D14" s="21">
        <v>3260</v>
      </c>
      <c r="E14" s="100">
        <v>741</v>
      </c>
      <c r="F14" s="73">
        <f t="shared" si="2"/>
        <v>25.093125634947512</v>
      </c>
      <c r="G14" s="100">
        <v>546</v>
      </c>
      <c r="H14" s="73">
        <f t="shared" si="3"/>
        <v>16.74846625766871</v>
      </c>
      <c r="I14" s="100">
        <v>177</v>
      </c>
      <c r="J14" s="73">
        <f t="shared" si="4"/>
        <v>5.9939045038943446</v>
      </c>
      <c r="K14" s="100">
        <v>109</v>
      </c>
      <c r="L14" s="73">
        <f t="shared" si="5"/>
        <v>3.3435582822085887</v>
      </c>
      <c r="M14" s="57">
        <f t="shared" si="0"/>
        <v>16.74846625766871</v>
      </c>
      <c r="N14" s="58">
        <f t="shared" si="1"/>
        <v>3.3435582822085887</v>
      </c>
      <c r="P14" s="1">
        <v>7</v>
      </c>
      <c r="Q14" s="1">
        <v>19</v>
      </c>
    </row>
    <row r="15" spans="1:17" ht="12.95" customHeight="1" x14ac:dyDescent="0.2">
      <c r="A15" s="4">
        <v>6</v>
      </c>
      <c r="B15" s="154" t="s">
        <v>298</v>
      </c>
      <c r="C15" s="21">
        <v>1835</v>
      </c>
      <c r="D15" s="21">
        <v>3211</v>
      </c>
      <c r="E15" s="100">
        <v>453</v>
      </c>
      <c r="F15" s="73">
        <f t="shared" si="2"/>
        <v>24.686648501362399</v>
      </c>
      <c r="G15" s="100">
        <v>302</v>
      </c>
      <c r="H15" s="73">
        <f t="shared" si="3"/>
        <v>9.4051697290563681</v>
      </c>
      <c r="I15" s="100">
        <v>111</v>
      </c>
      <c r="J15" s="73">
        <f t="shared" si="4"/>
        <v>6.0490463215258856</v>
      </c>
      <c r="K15" s="100">
        <v>113</v>
      </c>
      <c r="L15" s="73">
        <f t="shared" si="5"/>
        <v>3.5191529118654623</v>
      </c>
      <c r="M15" s="57">
        <f t="shared" si="0"/>
        <v>9.4051697290563681</v>
      </c>
      <c r="N15" s="58">
        <f t="shared" si="1"/>
        <v>3.5191529118654623</v>
      </c>
    </row>
    <row r="16" spans="1:17" ht="12.95" customHeight="1" x14ac:dyDescent="0.2">
      <c r="A16" s="4">
        <v>7</v>
      </c>
      <c r="B16" s="154" t="s">
        <v>299</v>
      </c>
      <c r="C16" s="21">
        <v>982</v>
      </c>
      <c r="D16" s="21">
        <v>918</v>
      </c>
      <c r="E16" s="100">
        <v>217</v>
      </c>
      <c r="F16" s="73">
        <f t="shared" si="2"/>
        <v>22.097759674134419</v>
      </c>
      <c r="G16" s="100">
        <v>163</v>
      </c>
      <c r="H16" s="73">
        <f t="shared" si="3"/>
        <v>17.755991285403049</v>
      </c>
      <c r="I16" s="100">
        <v>70</v>
      </c>
      <c r="J16" s="73">
        <f t="shared" si="4"/>
        <v>7.1283095723014256</v>
      </c>
      <c r="K16" s="100">
        <v>53</v>
      </c>
      <c r="L16" s="73">
        <f t="shared" si="5"/>
        <v>5.7734204793028319</v>
      </c>
      <c r="M16" s="57">
        <f t="shared" si="0"/>
        <v>17.755991285403049</v>
      </c>
      <c r="N16" s="58">
        <f t="shared" si="1"/>
        <v>5.7734204793028319</v>
      </c>
    </row>
    <row r="17" spans="1:17" ht="12.95" customHeight="1" x14ac:dyDescent="0.2">
      <c r="A17" s="4">
        <v>8</v>
      </c>
      <c r="B17" s="154" t="s">
        <v>300</v>
      </c>
      <c r="C17" s="21">
        <v>3461</v>
      </c>
      <c r="D17" s="21">
        <v>3466</v>
      </c>
      <c r="E17" s="100">
        <v>933</v>
      </c>
      <c r="F17" s="73">
        <f t="shared" si="2"/>
        <v>26.957526726379658</v>
      </c>
      <c r="G17" s="100">
        <v>602</v>
      </c>
      <c r="H17" s="73">
        <f t="shared" si="3"/>
        <v>17.368724754760532</v>
      </c>
      <c r="I17" s="100">
        <v>299</v>
      </c>
      <c r="J17" s="73">
        <f t="shared" si="4"/>
        <v>8.6391216411441771</v>
      </c>
      <c r="K17" s="100">
        <v>186</v>
      </c>
      <c r="L17" s="73">
        <f t="shared" si="5"/>
        <v>5.3664166185804962</v>
      </c>
      <c r="M17" s="57">
        <f t="shared" si="0"/>
        <v>17.368724754760532</v>
      </c>
      <c r="N17" s="58">
        <f t="shared" si="1"/>
        <v>5.3664166185804962</v>
      </c>
      <c r="P17" s="1">
        <v>115</v>
      </c>
      <c r="Q17" s="1">
        <v>391</v>
      </c>
    </row>
    <row r="18" spans="1:17" ht="12.95" customHeight="1" x14ac:dyDescent="0.2">
      <c r="A18" s="4">
        <v>9</v>
      </c>
      <c r="B18" s="154" t="s">
        <v>301</v>
      </c>
      <c r="C18" s="21">
        <v>1775</v>
      </c>
      <c r="D18" s="21">
        <v>1838</v>
      </c>
      <c r="E18" s="100">
        <v>482</v>
      </c>
      <c r="F18" s="73">
        <f t="shared" si="2"/>
        <v>27.154929577464788</v>
      </c>
      <c r="G18" s="100">
        <v>330</v>
      </c>
      <c r="H18" s="73">
        <f t="shared" si="3"/>
        <v>17.954298150163222</v>
      </c>
      <c r="I18" s="100">
        <v>157</v>
      </c>
      <c r="J18" s="73">
        <f t="shared" si="4"/>
        <v>8.8450704225352119</v>
      </c>
      <c r="K18" s="100">
        <v>113</v>
      </c>
      <c r="L18" s="73">
        <f t="shared" si="5"/>
        <v>6.1479869423286182</v>
      </c>
      <c r="M18" s="57">
        <f t="shared" si="0"/>
        <v>17.954298150163222</v>
      </c>
      <c r="N18" s="58">
        <f t="shared" si="1"/>
        <v>6.1479869423286182</v>
      </c>
    </row>
    <row r="19" spans="1:17" ht="12.95" customHeight="1" x14ac:dyDescent="0.2">
      <c r="A19" s="4">
        <v>10</v>
      </c>
      <c r="B19" s="154" t="s">
        <v>302</v>
      </c>
      <c r="C19" s="21">
        <v>5198</v>
      </c>
      <c r="D19" s="21">
        <v>5386</v>
      </c>
      <c r="E19" s="100">
        <v>1119</v>
      </c>
      <c r="F19" s="73">
        <f t="shared" si="2"/>
        <v>21.52751058099269</v>
      </c>
      <c r="G19" s="100">
        <v>748</v>
      </c>
      <c r="H19" s="73">
        <f t="shared" si="3"/>
        <v>13.887857408095062</v>
      </c>
      <c r="I19" s="100">
        <v>307</v>
      </c>
      <c r="J19" s="73">
        <f t="shared" si="4"/>
        <v>5.9061177375913809</v>
      </c>
      <c r="K19" s="100">
        <v>212</v>
      </c>
      <c r="L19" s="73">
        <f t="shared" si="5"/>
        <v>3.9361307092461937</v>
      </c>
      <c r="M19" s="57">
        <f t="shared" si="0"/>
        <v>13.887857408095062</v>
      </c>
      <c r="N19" s="58">
        <f t="shared" si="1"/>
        <v>3.9361307092461937</v>
      </c>
    </row>
    <row r="20" spans="1:17" ht="12.95" customHeight="1" x14ac:dyDescent="0.2">
      <c r="A20" s="4">
        <v>11</v>
      </c>
      <c r="B20" s="154" t="s">
        <v>303</v>
      </c>
      <c r="C20" s="21">
        <v>1243</v>
      </c>
      <c r="D20" s="21">
        <v>1072</v>
      </c>
      <c r="E20" s="100">
        <v>382</v>
      </c>
      <c r="F20" s="73">
        <f t="shared" si="2"/>
        <v>30.732099758648431</v>
      </c>
      <c r="G20" s="100">
        <v>205</v>
      </c>
      <c r="H20" s="73">
        <f t="shared" si="3"/>
        <v>19.123134328358208</v>
      </c>
      <c r="I20" s="100">
        <v>75</v>
      </c>
      <c r="J20" s="73">
        <f t="shared" si="4"/>
        <v>6.0337892196299272</v>
      </c>
      <c r="K20" s="100">
        <v>44</v>
      </c>
      <c r="L20" s="73">
        <f t="shared" si="5"/>
        <v>4.1044776119402986</v>
      </c>
      <c r="M20" s="57">
        <f t="shared" si="0"/>
        <v>19.123134328358208</v>
      </c>
      <c r="N20" s="58">
        <f t="shared" si="1"/>
        <v>4.1044776119402986</v>
      </c>
    </row>
    <row r="21" spans="1:17" ht="12.95" customHeight="1" x14ac:dyDescent="0.2">
      <c r="A21" s="4">
        <v>12</v>
      </c>
      <c r="B21" s="154" t="s">
        <v>304</v>
      </c>
      <c r="C21" s="21">
        <v>1508</v>
      </c>
      <c r="D21" s="21">
        <v>1108</v>
      </c>
      <c r="E21" s="100">
        <v>321</v>
      </c>
      <c r="F21" s="73">
        <f t="shared" si="2"/>
        <v>21.286472148541115</v>
      </c>
      <c r="G21" s="100">
        <v>194</v>
      </c>
      <c r="H21" s="73">
        <f t="shared" si="3"/>
        <v>17.509025270758123</v>
      </c>
      <c r="I21" s="100">
        <v>78</v>
      </c>
      <c r="J21" s="73">
        <f t="shared" si="4"/>
        <v>5.1724137931034484</v>
      </c>
      <c r="K21" s="100">
        <v>52</v>
      </c>
      <c r="L21" s="73">
        <f t="shared" si="5"/>
        <v>4.6931407942238268</v>
      </c>
      <c r="M21" s="57">
        <f t="shared" si="0"/>
        <v>17.509025270758123</v>
      </c>
      <c r="N21" s="58">
        <f t="shared" si="1"/>
        <v>4.6931407942238268</v>
      </c>
      <c r="P21" s="1">
        <v>3</v>
      </c>
      <c r="Q21" s="1">
        <v>6</v>
      </c>
    </row>
    <row r="22" spans="1:17" ht="12.95" customHeight="1" x14ac:dyDescent="0.2">
      <c r="A22" s="4">
        <v>13</v>
      </c>
      <c r="B22" s="154" t="s">
        <v>305</v>
      </c>
      <c r="C22" s="21">
        <v>3512</v>
      </c>
      <c r="D22" s="21">
        <v>3853</v>
      </c>
      <c r="E22" s="100">
        <v>1008</v>
      </c>
      <c r="F22" s="73">
        <f t="shared" si="2"/>
        <v>28.701594533029613</v>
      </c>
      <c r="G22" s="100">
        <v>736</v>
      </c>
      <c r="H22" s="73">
        <f t="shared" si="3"/>
        <v>19.101998442771865</v>
      </c>
      <c r="I22" s="100">
        <v>194</v>
      </c>
      <c r="J22" s="73">
        <f t="shared" si="4"/>
        <v>5.523917995444191</v>
      </c>
      <c r="K22" s="100">
        <v>173</v>
      </c>
      <c r="L22" s="73">
        <f t="shared" si="5"/>
        <v>4.4900077861406693</v>
      </c>
      <c r="M22" s="57">
        <f t="shared" si="0"/>
        <v>19.101998442771865</v>
      </c>
      <c r="N22" s="58">
        <f t="shared" si="1"/>
        <v>4.4900077861406693</v>
      </c>
    </row>
    <row r="23" spans="1:17" ht="12.95" customHeight="1" x14ac:dyDescent="0.2">
      <c r="A23" s="4">
        <v>14</v>
      </c>
      <c r="B23" s="154" t="s">
        <v>306</v>
      </c>
      <c r="C23" s="21">
        <v>1722</v>
      </c>
      <c r="D23" s="21">
        <v>2055</v>
      </c>
      <c r="E23" s="100">
        <v>512</v>
      </c>
      <c r="F23" s="73">
        <f t="shared" si="2"/>
        <v>29.732868757259002</v>
      </c>
      <c r="G23" s="100">
        <v>343</v>
      </c>
      <c r="H23" s="73">
        <f t="shared" si="3"/>
        <v>16.690997566909974</v>
      </c>
      <c r="I23" s="100">
        <v>167</v>
      </c>
      <c r="J23" s="73">
        <f t="shared" si="4"/>
        <v>9.6980255516840881</v>
      </c>
      <c r="K23" s="100">
        <v>115</v>
      </c>
      <c r="L23" s="73">
        <f t="shared" si="5"/>
        <v>5.5961070559610704</v>
      </c>
      <c r="M23" s="57">
        <f t="shared" si="0"/>
        <v>16.690997566909974</v>
      </c>
      <c r="N23" s="58">
        <f t="shared" si="1"/>
        <v>5.5961070559610704</v>
      </c>
    </row>
    <row r="24" spans="1:17" ht="12.95" customHeight="1" x14ac:dyDescent="0.2">
      <c r="A24" s="4">
        <v>15</v>
      </c>
      <c r="B24" s="154" t="s">
        <v>307</v>
      </c>
      <c r="C24" s="21">
        <v>4593</v>
      </c>
      <c r="D24" s="21">
        <v>3833</v>
      </c>
      <c r="E24" s="100">
        <v>1147</v>
      </c>
      <c r="F24" s="73">
        <f t="shared" si="2"/>
        <v>24.972784672327453</v>
      </c>
      <c r="G24" s="100">
        <v>1003</v>
      </c>
      <c r="H24" s="73">
        <f t="shared" si="3"/>
        <v>26.167492825463082</v>
      </c>
      <c r="I24" s="100">
        <v>334</v>
      </c>
      <c r="J24" s="73">
        <f t="shared" si="4"/>
        <v>7.2719355541040711</v>
      </c>
      <c r="K24" s="100">
        <v>292</v>
      </c>
      <c r="L24" s="73">
        <f t="shared" si="5"/>
        <v>7.6180537438038094</v>
      </c>
      <c r="M24" s="57">
        <f t="shared" si="0"/>
        <v>26.167492825463082</v>
      </c>
      <c r="N24" s="58">
        <f t="shared" si="1"/>
        <v>7.6180537438038094</v>
      </c>
    </row>
    <row r="25" spans="1:17" ht="12.95" customHeight="1" x14ac:dyDescent="0.2">
      <c r="A25" s="4">
        <v>16</v>
      </c>
      <c r="B25" s="154" t="s">
        <v>308</v>
      </c>
      <c r="C25" s="21">
        <v>2343</v>
      </c>
      <c r="D25" s="21">
        <v>1962</v>
      </c>
      <c r="E25" s="100">
        <v>583</v>
      </c>
      <c r="F25" s="73">
        <f t="shared" si="2"/>
        <v>24.88262910798122</v>
      </c>
      <c r="G25" s="100">
        <v>378</v>
      </c>
      <c r="H25" s="73">
        <f t="shared" si="3"/>
        <v>19.26605504587156</v>
      </c>
      <c r="I25" s="100">
        <v>162</v>
      </c>
      <c r="J25" s="73">
        <f t="shared" si="4"/>
        <v>6.9142125480153647</v>
      </c>
      <c r="K25" s="100">
        <v>135</v>
      </c>
      <c r="L25" s="73">
        <f t="shared" si="5"/>
        <v>6.8807339449541285</v>
      </c>
      <c r="M25" s="57">
        <f t="shared" si="0"/>
        <v>19.26605504587156</v>
      </c>
      <c r="N25" s="58">
        <f t="shared" si="1"/>
        <v>6.8807339449541285</v>
      </c>
    </row>
    <row r="26" spans="1:17" ht="12.95" customHeight="1" x14ac:dyDescent="0.2">
      <c r="A26" s="4">
        <v>17</v>
      </c>
      <c r="B26" s="154" t="s">
        <v>309</v>
      </c>
      <c r="C26" s="21">
        <v>1316</v>
      </c>
      <c r="D26" s="21">
        <v>1423</v>
      </c>
      <c r="E26" s="100">
        <v>348</v>
      </c>
      <c r="F26" s="73">
        <f t="shared" si="2"/>
        <v>26.443768996960486</v>
      </c>
      <c r="G26" s="100">
        <v>225</v>
      </c>
      <c r="H26" s="73">
        <f t="shared" si="3"/>
        <v>15.811665495432186</v>
      </c>
      <c r="I26" s="100">
        <v>100</v>
      </c>
      <c r="J26" s="73">
        <f t="shared" si="4"/>
        <v>7.598784194528875</v>
      </c>
      <c r="K26" s="100">
        <v>65</v>
      </c>
      <c r="L26" s="73">
        <f t="shared" si="5"/>
        <v>4.5678144764581869</v>
      </c>
      <c r="M26" s="57">
        <f t="shared" si="0"/>
        <v>15.811665495432186</v>
      </c>
      <c r="N26" s="58">
        <f t="shared" si="1"/>
        <v>4.5678144764581869</v>
      </c>
    </row>
    <row r="27" spans="1:17" ht="12.95" customHeight="1" x14ac:dyDescent="0.2">
      <c r="A27" s="4">
        <v>18</v>
      </c>
      <c r="B27" s="154" t="s">
        <v>310</v>
      </c>
      <c r="C27" s="21">
        <v>1791</v>
      </c>
      <c r="D27" s="21">
        <v>1287</v>
      </c>
      <c r="E27" s="100">
        <v>409</v>
      </c>
      <c r="F27" s="73">
        <f t="shared" si="2"/>
        <v>22.836404243439418</v>
      </c>
      <c r="G27" s="100">
        <v>240</v>
      </c>
      <c r="H27" s="73">
        <f t="shared" si="3"/>
        <v>18.648018648018649</v>
      </c>
      <c r="I27" s="100">
        <v>141</v>
      </c>
      <c r="J27" s="73">
        <f t="shared" si="4"/>
        <v>7.8726968174204357</v>
      </c>
      <c r="K27" s="100">
        <v>92</v>
      </c>
      <c r="L27" s="73">
        <f t="shared" si="5"/>
        <v>7.1484071484071485</v>
      </c>
      <c r="M27" s="57">
        <f t="shared" si="0"/>
        <v>18.648018648018649</v>
      </c>
      <c r="N27" s="58">
        <f t="shared" si="1"/>
        <v>7.1484071484071485</v>
      </c>
    </row>
    <row r="28" spans="1:17" ht="12.95" customHeight="1" x14ac:dyDescent="0.2">
      <c r="A28" s="4">
        <v>19</v>
      </c>
      <c r="B28" s="154" t="s">
        <v>311</v>
      </c>
      <c r="C28" s="21">
        <v>1037</v>
      </c>
      <c r="D28" s="21">
        <v>953</v>
      </c>
      <c r="E28" s="100">
        <v>323</v>
      </c>
      <c r="F28" s="73">
        <f t="shared" si="2"/>
        <v>31.147540983606557</v>
      </c>
      <c r="G28" s="100">
        <v>187</v>
      </c>
      <c r="H28" s="73">
        <f t="shared" si="3"/>
        <v>19.62224554039874</v>
      </c>
      <c r="I28" s="100">
        <v>85</v>
      </c>
      <c r="J28" s="73">
        <f t="shared" si="4"/>
        <v>8.1967213114754092</v>
      </c>
      <c r="K28" s="100">
        <v>48</v>
      </c>
      <c r="L28" s="73">
        <f t="shared" si="5"/>
        <v>5.036726128016789</v>
      </c>
      <c r="M28" s="57">
        <f t="shared" si="0"/>
        <v>19.62224554039874</v>
      </c>
      <c r="N28" s="58">
        <f t="shared" si="1"/>
        <v>5.036726128016789</v>
      </c>
    </row>
    <row r="29" spans="1:17" ht="12.95" customHeight="1" x14ac:dyDescent="0.2">
      <c r="A29" s="4">
        <v>20</v>
      </c>
      <c r="B29" s="154" t="s">
        <v>312</v>
      </c>
      <c r="C29" s="21">
        <v>5912</v>
      </c>
      <c r="D29" s="21">
        <v>5502</v>
      </c>
      <c r="E29" s="100">
        <v>1685</v>
      </c>
      <c r="F29" s="73">
        <f t="shared" si="2"/>
        <v>28.501353179972938</v>
      </c>
      <c r="G29" s="100">
        <v>1131</v>
      </c>
      <c r="H29" s="73">
        <f t="shared" si="3"/>
        <v>20.556161395856051</v>
      </c>
      <c r="I29" s="100">
        <v>560</v>
      </c>
      <c r="J29" s="73">
        <f t="shared" si="4"/>
        <v>9.472259810554803</v>
      </c>
      <c r="K29" s="100">
        <v>439</v>
      </c>
      <c r="L29" s="73">
        <f t="shared" si="5"/>
        <v>7.978916757542712</v>
      </c>
      <c r="M29" s="57">
        <f t="shared" si="0"/>
        <v>20.556161395856051</v>
      </c>
      <c r="N29" s="58">
        <f t="shared" si="1"/>
        <v>7.978916757542712</v>
      </c>
    </row>
    <row r="30" spans="1:17" ht="12.95" customHeight="1" x14ac:dyDescent="0.2">
      <c r="A30" s="4">
        <v>21</v>
      </c>
      <c r="B30" s="154" t="s">
        <v>313</v>
      </c>
      <c r="C30" s="21">
        <v>1201</v>
      </c>
      <c r="D30" s="21">
        <v>1063</v>
      </c>
      <c r="E30" s="100">
        <v>474</v>
      </c>
      <c r="F30" s="73">
        <f t="shared" si="2"/>
        <v>39.467110741049126</v>
      </c>
      <c r="G30" s="100">
        <v>345</v>
      </c>
      <c r="H30" s="73">
        <f t="shared" si="3"/>
        <v>32.455315145813735</v>
      </c>
      <c r="I30" s="100">
        <v>166</v>
      </c>
      <c r="J30" s="73">
        <f t="shared" si="4"/>
        <v>13.821815154038301</v>
      </c>
      <c r="K30" s="100">
        <v>122</v>
      </c>
      <c r="L30" s="73">
        <f t="shared" si="5"/>
        <v>11.47695202257761</v>
      </c>
      <c r="M30" s="57">
        <f t="shared" si="0"/>
        <v>32.455315145813735</v>
      </c>
      <c r="N30" s="58">
        <f t="shared" si="1"/>
        <v>11.47695202257761</v>
      </c>
    </row>
    <row r="31" spans="1:17" ht="12.95" customHeight="1" x14ac:dyDescent="0.2">
      <c r="A31" s="4">
        <v>22</v>
      </c>
      <c r="B31" s="154" t="s">
        <v>314</v>
      </c>
      <c r="C31" s="21">
        <v>2061</v>
      </c>
      <c r="D31" s="21">
        <v>1820</v>
      </c>
      <c r="E31" s="100">
        <v>385</v>
      </c>
      <c r="F31" s="73">
        <f t="shared" si="2"/>
        <v>18.680252304706453</v>
      </c>
      <c r="G31" s="100">
        <v>279</v>
      </c>
      <c r="H31" s="73">
        <f t="shared" si="3"/>
        <v>15.32967032967033</v>
      </c>
      <c r="I31" s="100">
        <v>89</v>
      </c>
      <c r="J31" s="73">
        <f t="shared" si="4"/>
        <v>4.3182920912178551</v>
      </c>
      <c r="K31" s="100">
        <v>72</v>
      </c>
      <c r="L31" s="73">
        <f t="shared" si="5"/>
        <v>3.9560439560439562</v>
      </c>
      <c r="M31" s="57">
        <f t="shared" si="0"/>
        <v>15.32967032967033</v>
      </c>
      <c r="N31" s="58">
        <f t="shared" si="1"/>
        <v>3.9560439560439562</v>
      </c>
    </row>
    <row r="32" spans="1:17" ht="12.95" customHeight="1" x14ac:dyDescent="0.2">
      <c r="A32" s="4">
        <v>23</v>
      </c>
      <c r="B32" s="154" t="s">
        <v>315</v>
      </c>
      <c r="C32" s="21">
        <v>2545</v>
      </c>
      <c r="D32" s="21">
        <v>2128</v>
      </c>
      <c r="E32" s="100">
        <v>535</v>
      </c>
      <c r="F32" s="73">
        <f t="shared" si="2"/>
        <v>21.021611001964637</v>
      </c>
      <c r="G32" s="100">
        <v>386</v>
      </c>
      <c r="H32" s="73">
        <f t="shared" si="3"/>
        <v>18.139097744360903</v>
      </c>
      <c r="I32" s="100">
        <v>131</v>
      </c>
      <c r="J32" s="73">
        <f t="shared" si="4"/>
        <v>5.1473477406679766</v>
      </c>
      <c r="K32" s="100">
        <v>89</v>
      </c>
      <c r="L32" s="73">
        <f t="shared" si="5"/>
        <v>4.1823308270676689</v>
      </c>
      <c r="M32" s="57">
        <f t="shared" si="0"/>
        <v>18.139097744360903</v>
      </c>
      <c r="N32" s="58">
        <f t="shared" si="1"/>
        <v>4.1823308270676689</v>
      </c>
    </row>
    <row r="33" spans="1:14" ht="12.95" customHeight="1" x14ac:dyDescent="0.2">
      <c r="A33" s="4">
        <v>24</v>
      </c>
      <c r="B33" s="154" t="s">
        <v>316</v>
      </c>
      <c r="C33" s="21">
        <v>741</v>
      </c>
      <c r="D33" s="21">
        <v>997</v>
      </c>
      <c r="E33" s="100">
        <v>210</v>
      </c>
      <c r="F33" s="73">
        <f t="shared" si="2"/>
        <v>28.340080971659919</v>
      </c>
      <c r="G33" s="100">
        <v>141</v>
      </c>
      <c r="H33" s="73">
        <f t="shared" si="3"/>
        <v>14.142427281845537</v>
      </c>
      <c r="I33" s="100">
        <v>47</v>
      </c>
      <c r="J33" s="73">
        <f t="shared" si="4"/>
        <v>6.3427800269905532</v>
      </c>
      <c r="K33" s="100">
        <v>27</v>
      </c>
      <c r="L33" s="73">
        <f t="shared" si="5"/>
        <v>2.7081243731193583</v>
      </c>
      <c r="M33" s="57">
        <f t="shared" si="0"/>
        <v>14.142427281845537</v>
      </c>
      <c r="N33" s="58">
        <f t="shared" si="1"/>
        <v>2.7081243731193583</v>
      </c>
    </row>
    <row r="34" spans="1:14" ht="12.95" customHeight="1" x14ac:dyDescent="0.2">
      <c r="A34" s="4">
        <v>25</v>
      </c>
      <c r="B34" s="154" t="s">
        <v>317</v>
      </c>
      <c r="C34" s="21">
        <v>1360</v>
      </c>
      <c r="D34" s="21">
        <v>1456</v>
      </c>
      <c r="E34" s="100">
        <v>282</v>
      </c>
      <c r="F34" s="73">
        <f t="shared" si="2"/>
        <v>20.735294117647058</v>
      </c>
      <c r="G34" s="100">
        <v>185</v>
      </c>
      <c r="H34" s="73">
        <f t="shared" si="3"/>
        <v>12.706043956043956</v>
      </c>
      <c r="I34" s="100">
        <v>57</v>
      </c>
      <c r="J34" s="73">
        <f t="shared" si="4"/>
        <v>4.1911764705882355</v>
      </c>
      <c r="K34" s="100">
        <v>43</v>
      </c>
      <c r="L34" s="73">
        <f t="shared" si="5"/>
        <v>2.9532967032967035</v>
      </c>
      <c r="M34" s="57">
        <f t="shared" si="0"/>
        <v>12.706043956043956</v>
      </c>
      <c r="N34" s="58">
        <f t="shared" si="1"/>
        <v>2.9532967032967035</v>
      </c>
    </row>
    <row r="35" spans="1:14" ht="12.95" customHeight="1" x14ac:dyDescent="0.2">
      <c r="A35" s="4">
        <v>26</v>
      </c>
      <c r="B35" s="154" t="s">
        <v>96</v>
      </c>
      <c r="C35" s="21">
        <v>16404</v>
      </c>
      <c r="D35" s="21">
        <v>16101</v>
      </c>
      <c r="E35" s="100">
        <v>5487</v>
      </c>
      <c r="F35" s="73">
        <f t="shared" si="2"/>
        <v>33.449158741770297</v>
      </c>
      <c r="G35" s="100">
        <v>4042</v>
      </c>
      <c r="H35" s="73">
        <f t="shared" si="3"/>
        <v>25.104030805540027</v>
      </c>
      <c r="I35" s="100">
        <v>1410</v>
      </c>
      <c r="J35" s="73">
        <f t="shared" si="4"/>
        <v>8.5954645208485729</v>
      </c>
      <c r="K35" s="100">
        <v>996</v>
      </c>
      <c r="L35" s="73">
        <f t="shared" si="5"/>
        <v>6.1859511831563259</v>
      </c>
      <c r="M35" s="57">
        <f t="shared" si="0"/>
        <v>25.104030805540027</v>
      </c>
      <c r="N35" s="58">
        <f t="shared" si="1"/>
        <v>6.1859511831563259</v>
      </c>
    </row>
    <row r="36" spans="1:14" ht="12.95" customHeight="1" x14ac:dyDescent="0.2">
      <c r="A36" s="4">
        <v>27</v>
      </c>
      <c r="B36" s="154" t="s">
        <v>97</v>
      </c>
      <c r="C36" s="47"/>
      <c r="D36" s="47"/>
      <c r="E36" s="145"/>
      <c r="F36" s="144"/>
      <c r="G36" s="145"/>
      <c r="H36" s="144"/>
      <c r="I36" s="145"/>
      <c r="J36" s="144"/>
      <c r="K36" s="145"/>
      <c r="L36" s="144">
        <f t="shared" si="5"/>
        <v>0</v>
      </c>
      <c r="M36" s="57">
        <f t="shared" si="0"/>
        <v>0</v>
      </c>
      <c r="N36" s="58">
        <f t="shared" si="1"/>
        <v>0</v>
      </c>
    </row>
    <row r="37" spans="1:14" x14ac:dyDescent="0.2">
      <c r="A37" s="151"/>
      <c r="B37" s="151" t="s">
        <v>25</v>
      </c>
      <c r="C37" s="59">
        <f>SUM(C10:C36)</f>
        <v>76447</v>
      </c>
      <c r="D37" s="59">
        <f>SUM(D10:D36)</f>
        <v>81651</v>
      </c>
      <c r="E37" s="59">
        <f>SUM(E10:E36)</f>
        <v>20777</v>
      </c>
      <c r="F37" s="107">
        <f>IF(C37=0,0,E37*100/C37)</f>
        <v>27.178306539170929</v>
      </c>
      <c r="G37" s="59">
        <f>SUM(G10:G36)</f>
        <v>14523</v>
      </c>
      <c r="H37" s="107">
        <f>IF(D37=0,IF(G37=0,0,100),M37)</f>
        <v>17.786677444244408</v>
      </c>
      <c r="I37" s="59">
        <f>SUM(I10:I36)</f>
        <v>5665</v>
      </c>
      <c r="J37" s="107">
        <f>IF(C37=0,0,I37*100/C37)</f>
        <v>7.4103627349667089</v>
      </c>
      <c r="K37" s="59">
        <f>SUM(K10:K36)</f>
        <v>4158</v>
      </c>
      <c r="L37" s="107">
        <f t="shared" si="5"/>
        <v>5.0924054818679503</v>
      </c>
      <c r="M37" s="158">
        <f t="shared" si="0"/>
        <v>17.786677444244408</v>
      </c>
      <c r="N37" s="58">
        <f t="shared" si="1"/>
        <v>5.0924054818679503</v>
      </c>
    </row>
    <row r="38" spans="1:14" ht="14.45" customHeight="1" x14ac:dyDescent="0.2">
      <c r="A38" s="38"/>
      <c r="B38" s="38"/>
      <c r="C38" s="156"/>
      <c r="D38" s="38"/>
      <c r="E38" s="38"/>
      <c r="F38" s="38"/>
      <c r="G38" s="38"/>
      <c r="H38" s="6"/>
      <c r="I38" s="38"/>
      <c r="J38" s="38"/>
      <c r="K38" s="38"/>
      <c r="L38" s="38"/>
    </row>
    <row r="39" spans="1:14" ht="12.95" customHeight="1" x14ac:dyDescent="0.2">
      <c r="B39" s="1" t="s">
        <v>372</v>
      </c>
    </row>
    <row r="41" spans="1:14" ht="12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4" ht="12.95" customHeight="1" x14ac:dyDescent="0.2">
      <c r="A42" s="1"/>
      <c r="B42" s="39"/>
      <c r="C42" s="1"/>
      <c r="D42" s="49"/>
      <c r="E42" s="1"/>
      <c r="F42" s="1"/>
      <c r="G42" s="49"/>
      <c r="H42" s="1"/>
      <c r="I42" s="1"/>
      <c r="J42" s="1"/>
      <c r="K42" s="49"/>
      <c r="L42" s="1"/>
      <c r="M42" s="1"/>
    </row>
    <row r="43" spans="1:14" ht="12.95" customHeight="1" x14ac:dyDescent="0.2">
      <c r="A43" s="1"/>
      <c r="B43" s="39"/>
      <c r="C43" s="1"/>
      <c r="D43" s="49"/>
      <c r="E43" s="1"/>
      <c r="F43" s="1"/>
      <c r="G43" s="49"/>
      <c r="H43" s="1"/>
      <c r="I43" s="1"/>
      <c r="J43" s="1"/>
      <c r="K43" s="49"/>
      <c r="L43" s="1"/>
      <c r="M43" s="1"/>
    </row>
    <row r="44" spans="1:14" ht="12.95" customHeight="1" x14ac:dyDescent="0.2">
      <c r="A44" s="1"/>
      <c r="B44" s="39"/>
      <c r="C44" s="1"/>
      <c r="D44" s="49"/>
      <c r="E44" s="1"/>
      <c r="F44" s="1"/>
      <c r="G44" s="49"/>
      <c r="H44" s="1"/>
      <c r="I44" s="1"/>
      <c r="J44" s="1"/>
      <c r="K44" s="49"/>
      <c r="L44" s="1"/>
      <c r="M44" s="1"/>
    </row>
    <row r="45" spans="1:14" ht="12.95" customHeight="1" x14ac:dyDescent="0.2">
      <c r="A45" s="1"/>
      <c r="B45" s="39"/>
      <c r="C45" s="1"/>
      <c r="D45" s="49"/>
      <c r="E45" s="1"/>
      <c r="F45" s="1"/>
      <c r="G45" s="1"/>
      <c r="H45" s="1"/>
      <c r="I45" s="1"/>
      <c r="J45" s="1"/>
      <c r="K45" s="1"/>
      <c r="L45" s="1"/>
      <c r="M45" s="1"/>
    </row>
    <row r="46" spans="1:14" ht="12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4" ht="12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ht="12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</sheetData>
  <mergeCells count="9">
    <mergeCell ref="B2:L2"/>
    <mergeCell ref="A3:L3"/>
    <mergeCell ref="A5:A8"/>
    <mergeCell ref="B5:B8"/>
    <mergeCell ref="C5:D7"/>
    <mergeCell ref="E5:L5"/>
    <mergeCell ref="E6:H7"/>
    <mergeCell ref="I6:L6"/>
    <mergeCell ref="I7:L7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I36" sqref="I36"/>
    </sheetView>
  </sheetViews>
  <sheetFormatPr defaultRowHeight="12.75" x14ac:dyDescent="0.2"/>
  <cols>
    <col min="1" max="1" width="4.5703125" customWidth="1"/>
    <col min="2" max="2" width="24.85546875" customWidth="1"/>
    <col min="3" max="16" width="9" customWidth="1"/>
  </cols>
  <sheetData>
    <row r="1" spans="1:17" x14ac:dyDescent="0.2">
      <c r="A1" s="140"/>
      <c r="O1" s="310" t="s">
        <v>387</v>
      </c>
      <c r="P1" s="310"/>
    </row>
    <row r="2" spans="1:17" ht="18.95" customHeight="1" x14ac:dyDescent="0.2">
      <c r="A2" s="383" t="s">
        <v>382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</row>
    <row r="3" spans="1:17" ht="18.2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7" ht="32.450000000000003" customHeight="1" x14ac:dyDescent="0.2">
      <c r="A4" s="258" t="s">
        <v>1</v>
      </c>
      <c r="B4" s="258" t="s">
        <v>70</v>
      </c>
      <c r="C4" s="258" t="s">
        <v>383</v>
      </c>
      <c r="D4" s="258"/>
      <c r="E4" s="258"/>
      <c r="F4" s="258" t="s">
        <v>384</v>
      </c>
      <c r="G4" s="258"/>
      <c r="H4" s="258"/>
      <c r="I4" s="258" t="s">
        <v>385</v>
      </c>
      <c r="J4" s="258"/>
      <c r="K4" s="258"/>
      <c r="L4" s="258"/>
      <c r="M4" s="258" t="s">
        <v>386</v>
      </c>
      <c r="N4" s="258"/>
      <c r="O4" s="258"/>
      <c r="P4" s="258"/>
      <c r="Q4" s="56"/>
    </row>
    <row r="5" spans="1:17" ht="36.950000000000003" customHeight="1" x14ac:dyDescent="0.2">
      <c r="A5" s="272"/>
      <c r="B5" s="272"/>
      <c r="C5" s="3">
        <v>2017</v>
      </c>
      <c r="D5" s="3">
        <v>2018</v>
      </c>
      <c r="E5" s="3" t="s">
        <v>36</v>
      </c>
      <c r="F5" s="3">
        <v>2017</v>
      </c>
      <c r="G5" s="3">
        <v>2018</v>
      </c>
      <c r="H5" s="3" t="s">
        <v>36</v>
      </c>
      <c r="I5" s="3">
        <v>2017</v>
      </c>
      <c r="J5" s="160" t="s">
        <v>322</v>
      </c>
      <c r="K5" s="3">
        <v>2018</v>
      </c>
      <c r="L5" s="160" t="s">
        <v>322</v>
      </c>
      <c r="M5" s="3">
        <v>2017</v>
      </c>
      <c r="N5" s="160" t="s">
        <v>322</v>
      </c>
      <c r="O5" s="3">
        <v>2018</v>
      </c>
      <c r="P5" s="160" t="s">
        <v>322</v>
      </c>
      <c r="Q5" s="56"/>
    </row>
    <row r="6" spans="1:17" ht="12.95" customHeight="1" x14ac:dyDescent="0.2">
      <c r="A6" s="37" t="s">
        <v>2</v>
      </c>
      <c r="B6" s="37" t="s">
        <v>4</v>
      </c>
      <c r="C6" s="153">
        <v>1</v>
      </c>
      <c r="D6" s="153">
        <v>2</v>
      </c>
      <c r="E6" s="153">
        <v>3</v>
      </c>
      <c r="F6" s="153">
        <v>4</v>
      </c>
      <c r="G6" s="153">
        <v>5</v>
      </c>
      <c r="H6" s="153">
        <v>6</v>
      </c>
      <c r="I6" s="153">
        <v>7</v>
      </c>
      <c r="J6" s="153">
        <v>8</v>
      </c>
      <c r="K6" s="153">
        <v>9</v>
      </c>
      <c r="L6" s="153">
        <v>10</v>
      </c>
      <c r="M6" s="153">
        <v>11</v>
      </c>
      <c r="N6" s="153">
        <v>12</v>
      </c>
      <c r="O6" s="153">
        <v>13</v>
      </c>
      <c r="P6" s="153">
        <v>14</v>
      </c>
      <c r="Q6" s="56"/>
    </row>
    <row r="7" spans="1:17" x14ac:dyDescent="0.2">
      <c r="A7" s="130">
        <v>1</v>
      </c>
      <c r="B7" s="159" t="s">
        <v>71</v>
      </c>
      <c r="C7" s="22"/>
      <c r="D7" s="22"/>
      <c r="E7" s="73"/>
      <c r="F7" s="22"/>
      <c r="G7" s="22"/>
      <c r="H7" s="73"/>
      <c r="I7" s="22"/>
      <c r="J7" s="73"/>
      <c r="K7" s="22"/>
      <c r="L7" s="73"/>
      <c r="M7" s="22"/>
      <c r="N7" s="73"/>
      <c r="O7" s="22"/>
      <c r="P7" s="73"/>
      <c r="Q7" s="56"/>
    </row>
    <row r="8" spans="1:17" x14ac:dyDescent="0.2">
      <c r="A8" s="130">
        <v>2</v>
      </c>
      <c r="B8" s="159" t="s">
        <v>294</v>
      </c>
      <c r="C8" s="22">
        <v>22096</v>
      </c>
      <c r="D8" s="22">
        <v>23073</v>
      </c>
      <c r="E8" s="73">
        <f t="shared" ref="E8:E32" si="0">IF(C8=0,0,D8/C8*100-100)</f>
        <v>4.4216147719044159</v>
      </c>
      <c r="F8" s="22">
        <v>857</v>
      </c>
      <c r="G8" s="100">
        <v>1122</v>
      </c>
      <c r="H8" s="73">
        <f t="shared" ref="H8:H32" si="1">IF(F8=0,0,G8/F8*100-100)</f>
        <v>30.921820303383896</v>
      </c>
      <c r="I8" s="22">
        <v>338</v>
      </c>
      <c r="J8" s="73">
        <f t="shared" ref="J8:J32" si="2">IF(C8=0,0,I8/C8*100)</f>
        <v>1.5296886314265024</v>
      </c>
      <c r="K8" s="22">
        <v>344</v>
      </c>
      <c r="L8" s="73">
        <f t="shared" ref="L8:L32" si="3">IF(D8=0,0,K8/D8*100)</f>
        <v>1.4909201230875917</v>
      </c>
      <c r="M8" s="22">
        <v>45</v>
      </c>
      <c r="N8" s="73">
        <f t="shared" ref="N8:N32" si="4">IF(C8=0,0,M8/C8*100)</f>
        <v>0.20365677045619118</v>
      </c>
      <c r="O8" s="22">
        <v>63</v>
      </c>
      <c r="P8" s="73">
        <f t="shared" ref="P8:P34" si="5">IF(D8=0,0,O8/D8*100)</f>
        <v>0.2730464178910415</v>
      </c>
      <c r="Q8" s="56"/>
    </row>
    <row r="9" spans="1:17" x14ac:dyDescent="0.2">
      <c r="A9" s="130">
        <v>3</v>
      </c>
      <c r="B9" s="159" t="s">
        <v>295</v>
      </c>
      <c r="C9" s="22">
        <v>14749</v>
      </c>
      <c r="D9" s="22">
        <v>13188</v>
      </c>
      <c r="E9" s="73">
        <f t="shared" si="0"/>
        <v>-10.583768391077371</v>
      </c>
      <c r="F9" s="22">
        <v>992</v>
      </c>
      <c r="G9" s="100">
        <v>961</v>
      </c>
      <c r="H9" s="73">
        <f t="shared" si="1"/>
        <v>-3.125</v>
      </c>
      <c r="I9" s="22">
        <v>178</v>
      </c>
      <c r="J9" s="73">
        <f t="shared" si="2"/>
        <v>1.2068614821343819</v>
      </c>
      <c r="K9" s="22">
        <v>154</v>
      </c>
      <c r="L9" s="73">
        <f t="shared" si="3"/>
        <v>1.167728237791932</v>
      </c>
      <c r="M9" s="22">
        <v>37</v>
      </c>
      <c r="N9" s="73">
        <f t="shared" si="4"/>
        <v>0.25086446538748386</v>
      </c>
      <c r="O9" s="22">
        <v>22</v>
      </c>
      <c r="P9" s="73">
        <f t="shared" si="5"/>
        <v>0.16681831968456173</v>
      </c>
      <c r="Q9" s="56"/>
    </row>
    <row r="10" spans="1:17" x14ac:dyDescent="0.2">
      <c r="A10" s="130">
        <v>4</v>
      </c>
      <c r="B10" s="159" t="s">
        <v>296</v>
      </c>
      <c r="C10" s="22">
        <v>54658</v>
      </c>
      <c r="D10" s="22">
        <v>55145</v>
      </c>
      <c r="E10" s="73">
        <f t="shared" si="0"/>
        <v>0.89099491382779661</v>
      </c>
      <c r="F10" s="22">
        <v>1422</v>
      </c>
      <c r="G10" s="100">
        <v>1431</v>
      </c>
      <c r="H10" s="73">
        <f t="shared" si="1"/>
        <v>0.63291139240506311</v>
      </c>
      <c r="I10" s="22">
        <v>343</v>
      </c>
      <c r="J10" s="73">
        <f t="shared" si="2"/>
        <v>0.62753851220315415</v>
      </c>
      <c r="K10" s="22">
        <v>324</v>
      </c>
      <c r="L10" s="73">
        <f t="shared" si="3"/>
        <v>0.58754193489890294</v>
      </c>
      <c r="M10" s="22">
        <v>65</v>
      </c>
      <c r="N10" s="73">
        <f t="shared" si="4"/>
        <v>0.11892129240001464</v>
      </c>
      <c r="O10" s="22">
        <v>41</v>
      </c>
      <c r="P10" s="73">
        <f t="shared" si="5"/>
        <v>7.434944237918216E-2</v>
      </c>
      <c r="Q10" s="56"/>
    </row>
    <row r="11" spans="1:17" x14ac:dyDescent="0.2">
      <c r="A11" s="130">
        <v>5</v>
      </c>
      <c r="B11" s="159" t="s">
        <v>297</v>
      </c>
      <c r="C11" s="22">
        <v>25757</v>
      </c>
      <c r="D11" s="22">
        <v>34688</v>
      </c>
      <c r="E11" s="73">
        <f t="shared" si="0"/>
        <v>34.674069185075894</v>
      </c>
      <c r="F11" s="22">
        <v>682</v>
      </c>
      <c r="G11" s="100">
        <v>968</v>
      </c>
      <c r="H11" s="73">
        <f t="shared" si="1"/>
        <v>41.935483870967744</v>
      </c>
      <c r="I11" s="22">
        <v>317</v>
      </c>
      <c r="J11" s="73">
        <f t="shared" si="2"/>
        <v>1.2307333928640758</v>
      </c>
      <c r="K11" s="22">
        <v>331</v>
      </c>
      <c r="L11" s="73">
        <f t="shared" si="3"/>
        <v>0.95422047970479718</v>
      </c>
      <c r="M11" s="22">
        <v>28</v>
      </c>
      <c r="N11" s="73">
        <f t="shared" si="4"/>
        <v>0.10870831230345149</v>
      </c>
      <c r="O11" s="22">
        <v>18</v>
      </c>
      <c r="P11" s="73">
        <f t="shared" si="5"/>
        <v>5.1891143911439119E-2</v>
      </c>
      <c r="Q11" s="56"/>
    </row>
    <row r="12" spans="1:17" x14ac:dyDescent="0.2">
      <c r="A12" s="130">
        <v>6</v>
      </c>
      <c r="B12" s="159" t="s">
        <v>298</v>
      </c>
      <c r="C12" s="22">
        <v>17626</v>
      </c>
      <c r="D12" s="22">
        <v>20678</v>
      </c>
      <c r="E12" s="73">
        <f t="shared" si="0"/>
        <v>17.315329626687841</v>
      </c>
      <c r="F12" s="22">
        <v>504</v>
      </c>
      <c r="G12" s="100">
        <v>559</v>
      </c>
      <c r="H12" s="73">
        <f t="shared" si="1"/>
        <v>10.912698412698418</v>
      </c>
      <c r="I12" s="22">
        <v>152</v>
      </c>
      <c r="J12" s="73">
        <f t="shared" si="2"/>
        <v>0.86236241915352319</v>
      </c>
      <c r="K12" s="22">
        <v>154</v>
      </c>
      <c r="L12" s="73">
        <f t="shared" si="3"/>
        <v>0.74475287745429919</v>
      </c>
      <c r="M12" s="22">
        <v>23</v>
      </c>
      <c r="N12" s="73">
        <f t="shared" si="4"/>
        <v>0.13048905026665153</v>
      </c>
      <c r="O12" s="22">
        <v>40</v>
      </c>
      <c r="P12" s="73">
        <f t="shared" si="5"/>
        <v>0.19344230583228553</v>
      </c>
      <c r="Q12" s="56"/>
    </row>
    <row r="13" spans="1:17" x14ac:dyDescent="0.2">
      <c r="A13" s="130">
        <v>7</v>
      </c>
      <c r="B13" s="159" t="s">
        <v>299</v>
      </c>
      <c r="C13" s="22">
        <v>13463</v>
      </c>
      <c r="D13" s="22">
        <v>13829</v>
      </c>
      <c r="E13" s="73">
        <f t="shared" si="0"/>
        <v>2.7185619846987947</v>
      </c>
      <c r="F13" s="22">
        <v>747</v>
      </c>
      <c r="G13" s="100">
        <v>819</v>
      </c>
      <c r="H13" s="73">
        <f t="shared" si="1"/>
        <v>9.638554216867476</v>
      </c>
      <c r="I13" s="22">
        <v>254</v>
      </c>
      <c r="J13" s="73">
        <f t="shared" si="2"/>
        <v>1.8866523063210281</v>
      </c>
      <c r="K13" s="22">
        <v>193</v>
      </c>
      <c r="L13" s="73">
        <f t="shared" si="3"/>
        <v>1.3956179044037893</v>
      </c>
      <c r="M13" s="22">
        <v>49</v>
      </c>
      <c r="N13" s="73">
        <f t="shared" si="4"/>
        <v>0.36396048429027705</v>
      </c>
      <c r="O13" s="22">
        <v>23</v>
      </c>
      <c r="P13" s="73">
        <f t="shared" si="5"/>
        <v>0.16631715959216142</v>
      </c>
      <c r="Q13" s="56"/>
    </row>
    <row r="14" spans="1:17" x14ac:dyDescent="0.2">
      <c r="A14" s="130">
        <v>8</v>
      </c>
      <c r="B14" s="159" t="s">
        <v>300</v>
      </c>
      <c r="C14" s="22">
        <v>23910</v>
      </c>
      <c r="D14" s="22">
        <v>22150</v>
      </c>
      <c r="E14" s="73">
        <f t="shared" si="0"/>
        <v>-7.3609368465077409</v>
      </c>
      <c r="F14" s="22">
        <v>882</v>
      </c>
      <c r="G14" s="100">
        <v>935</v>
      </c>
      <c r="H14" s="73">
        <f t="shared" si="1"/>
        <v>6.0090702947845926</v>
      </c>
      <c r="I14" s="22">
        <v>234</v>
      </c>
      <c r="J14" s="73">
        <f t="shared" si="2"/>
        <v>0.97867001254705144</v>
      </c>
      <c r="K14" s="22">
        <v>163</v>
      </c>
      <c r="L14" s="73">
        <f t="shared" si="3"/>
        <v>0.73589164785553052</v>
      </c>
      <c r="M14" s="22">
        <v>46</v>
      </c>
      <c r="N14" s="73">
        <f t="shared" si="4"/>
        <v>0.19238812212463405</v>
      </c>
      <c r="O14" s="22">
        <v>43</v>
      </c>
      <c r="P14" s="73">
        <f t="shared" si="5"/>
        <v>0.19413092550790068</v>
      </c>
      <c r="Q14" s="56"/>
    </row>
    <row r="15" spans="1:17" x14ac:dyDescent="0.2">
      <c r="A15" s="130">
        <v>9</v>
      </c>
      <c r="B15" s="159" t="s">
        <v>301</v>
      </c>
      <c r="C15" s="22">
        <v>14574</v>
      </c>
      <c r="D15" s="22">
        <v>14503</v>
      </c>
      <c r="E15" s="73">
        <f t="shared" si="0"/>
        <v>-0.48716893097297032</v>
      </c>
      <c r="F15" s="22">
        <v>556</v>
      </c>
      <c r="G15" s="100">
        <v>647</v>
      </c>
      <c r="H15" s="73">
        <f t="shared" si="1"/>
        <v>16.366906474820155</v>
      </c>
      <c r="I15" s="22">
        <v>233</v>
      </c>
      <c r="J15" s="73">
        <f t="shared" si="2"/>
        <v>1.5987374777000136</v>
      </c>
      <c r="K15" s="22">
        <v>294</v>
      </c>
      <c r="L15" s="73">
        <f t="shared" si="3"/>
        <v>2.0271667930772943</v>
      </c>
      <c r="M15" s="22">
        <v>15</v>
      </c>
      <c r="N15" s="73">
        <f t="shared" si="4"/>
        <v>0.10292301358583779</v>
      </c>
      <c r="O15" s="22">
        <v>16</v>
      </c>
      <c r="P15" s="73">
        <f t="shared" si="5"/>
        <v>0.11032200234434254</v>
      </c>
      <c r="Q15" s="56"/>
    </row>
    <row r="16" spans="1:17" x14ac:dyDescent="0.2">
      <c r="A16" s="130">
        <v>10</v>
      </c>
      <c r="B16" s="159" t="s">
        <v>302</v>
      </c>
      <c r="C16" s="22">
        <v>31341</v>
      </c>
      <c r="D16" s="22">
        <v>31255</v>
      </c>
      <c r="E16" s="73">
        <f t="shared" si="0"/>
        <v>-0.27440094444976637</v>
      </c>
      <c r="F16" s="22">
        <v>1158</v>
      </c>
      <c r="G16" s="100">
        <v>2783</v>
      </c>
      <c r="H16" s="73">
        <f t="shared" si="1"/>
        <v>140.32815198618306</v>
      </c>
      <c r="I16" s="22">
        <v>336</v>
      </c>
      <c r="J16" s="73">
        <f t="shared" si="2"/>
        <v>1.0720781085479085</v>
      </c>
      <c r="K16" s="22">
        <v>306</v>
      </c>
      <c r="L16" s="73">
        <f t="shared" si="3"/>
        <v>0.97904335306350976</v>
      </c>
      <c r="M16" s="22">
        <v>72</v>
      </c>
      <c r="N16" s="73">
        <f t="shared" si="4"/>
        <v>0.22973102326026609</v>
      </c>
      <c r="O16" s="22">
        <v>41</v>
      </c>
      <c r="P16" s="73">
        <f t="shared" si="5"/>
        <v>0.13117901135818269</v>
      </c>
      <c r="Q16" s="56"/>
    </row>
    <row r="17" spans="1:17" x14ac:dyDescent="0.2">
      <c r="A17" s="130">
        <v>11</v>
      </c>
      <c r="B17" s="159" t="s">
        <v>303</v>
      </c>
      <c r="C17" s="22">
        <v>11032</v>
      </c>
      <c r="D17" s="22">
        <v>10845</v>
      </c>
      <c r="E17" s="73">
        <f t="shared" si="0"/>
        <v>-1.6950688905003659</v>
      </c>
      <c r="F17" s="22">
        <v>404</v>
      </c>
      <c r="G17" s="100">
        <v>453</v>
      </c>
      <c r="H17" s="73">
        <f t="shared" si="1"/>
        <v>12.128712871287135</v>
      </c>
      <c r="I17" s="22">
        <v>132</v>
      </c>
      <c r="J17" s="73">
        <f t="shared" si="2"/>
        <v>1.1965192168237855</v>
      </c>
      <c r="K17" s="22">
        <v>109</v>
      </c>
      <c r="L17" s="73">
        <f t="shared" si="3"/>
        <v>1.0050714615029968</v>
      </c>
      <c r="M17" s="22">
        <v>9</v>
      </c>
      <c r="N17" s="73">
        <f t="shared" si="4"/>
        <v>8.1580855692530818E-2</v>
      </c>
      <c r="O17" s="22">
        <v>12</v>
      </c>
      <c r="P17" s="73">
        <f t="shared" si="5"/>
        <v>0.11065006915629322</v>
      </c>
      <c r="Q17" s="56"/>
    </row>
    <row r="18" spans="1:17" x14ac:dyDescent="0.2">
      <c r="A18" s="130">
        <v>12</v>
      </c>
      <c r="B18" s="159" t="s">
        <v>304</v>
      </c>
      <c r="C18" s="22">
        <v>32612</v>
      </c>
      <c r="D18" s="22">
        <v>37729</v>
      </c>
      <c r="E18" s="73">
        <f t="shared" si="0"/>
        <v>15.690543358273018</v>
      </c>
      <c r="F18" s="22">
        <v>251</v>
      </c>
      <c r="G18" s="100">
        <v>274</v>
      </c>
      <c r="H18" s="73">
        <f t="shared" si="1"/>
        <v>9.1633466135458121</v>
      </c>
      <c r="I18" s="22">
        <v>93</v>
      </c>
      <c r="J18" s="73">
        <f t="shared" si="2"/>
        <v>0.28517110266159695</v>
      </c>
      <c r="K18" s="22">
        <v>74</v>
      </c>
      <c r="L18" s="73">
        <f t="shared" si="3"/>
        <v>0.1961355986111479</v>
      </c>
      <c r="M18" s="22">
        <v>13</v>
      </c>
      <c r="N18" s="73">
        <f t="shared" si="4"/>
        <v>3.9862627253771613E-2</v>
      </c>
      <c r="O18" s="22">
        <v>10</v>
      </c>
      <c r="P18" s="73">
        <f t="shared" si="5"/>
        <v>2.6504810623128098E-2</v>
      </c>
      <c r="Q18" s="56"/>
    </row>
    <row r="19" spans="1:17" x14ac:dyDescent="0.2">
      <c r="A19" s="130">
        <v>13</v>
      </c>
      <c r="B19" s="159" t="s">
        <v>305</v>
      </c>
      <c r="C19" s="22">
        <v>30211</v>
      </c>
      <c r="D19" s="22">
        <v>30054</v>
      </c>
      <c r="E19" s="73">
        <f t="shared" si="0"/>
        <v>-0.51967826288438346</v>
      </c>
      <c r="F19" s="22">
        <v>1513</v>
      </c>
      <c r="G19" s="100">
        <v>1629</v>
      </c>
      <c r="H19" s="73">
        <f t="shared" si="1"/>
        <v>7.666886979510906</v>
      </c>
      <c r="I19" s="22">
        <v>342</v>
      </c>
      <c r="J19" s="73">
        <f t="shared" si="2"/>
        <v>1.1320379994041905</v>
      </c>
      <c r="K19" s="22">
        <v>264</v>
      </c>
      <c r="L19" s="73">
        <f t="shared" si="3"/>
        <v>0.87841884607706122</v>
      </c>
      <c r="M19" s="22">
        <v>56</v>
      </c>
      <c r="N19" s="73">
        <f t="shared" si="4"/>
        <v>0.18536294727086161</v>
      </c>
      <c r="O19" s="22">
        <v>57</v>
      </c>
      <c r="P19" s="73">
        <f t="shared" si="5"/>
        <v>0.18965861449391094</v>
      </c>
      <c r="Q19" s="56"/>
    </row>
    <row r="20" spans="1:17" x14ac:dyDescent="0.2">
      <c r="A20" s="130">
        <v>14</v>
      </c>
      <c r="B20" s="159" t="s">
        <v>306</v>
      </c>
      <c r="C20" s="22">
        <v>16049</v>
      </c>
      <c r="D20" s="22">
        <v>16254</v>
      </c>
      <c r="E20" s="73">
        <f t="shared" si="0"/>
        <v>1.277338151909774</v>
      </c>
      <c r="F20" s="22">
        <v>536</v>
      </c>
      <c r="G20" s="100">
        <v>562</v>
      </c>
      <c r="H20" s="73">
        <f t="shared" si="1"/>
        <v>4.8507462686567067</v>
      </c>
      <c r="I20" s="22">
        <v>142</v>
      </c>
      <c r="J20" s="73">
        <f t="shared" si="2"/>
        <v>0.88479032961555248</v>
      </c>
      <c r="K20" s="22">
        <v>136</v>
      </c>
      <c r="L20" s="73">
        <f t="shared" si="3"/>
        <v>0.83671711578688324</v>
      </c>
      <c r="M20" s="22">
        <v>20</v>
      </c>
      <c r="N20" s="73">
        <f t="shared" si="4"/>
        <v>0.12461835628388063</v>
      </c>
      <c r="O20" s="22">
        <v>14</v>
      </c>
      <c r="P20" s="73">
        <f t="shared" si="5"/>
        <v>8.6132644272179162E-2</v>
      </c>
      <c r="Q20" s="56"/>
    </row>
    <row r="21" spans="1:17" x14ac:dyDescent="0.2">
      <c r="A21" s="130">
        <v>15</v>
      </c>
      <c r="B21" s="159" t="s">
        <v>307</v>
      </c>
      <c r="C21" s="22">
        <v>47655</v>
      </c>
      <c r="D21" s="22">
        <v>48272</v>
      </c>
      <c r="E21" s="73">
        <f t="shared" si="0"/>
        <v>1.2947224845241863</v>
      </c>
      <c r="F21" s="22">
        <v>1843</v>
      </c>
      <c r="G21" s="100">
        <v>2002</v>
      </c>
      <c r="H21" s="73">
        <f t="shared" si="1"/>
        <v>8.6272381985892537</v>
      </c>
      <c r="I21" s="22">
        <v>511</v>
      </c>
      <c r="J21" s="73">
        <f t="shared" si="2"/>
        <v>1.0722904207323471</v>
      </c>
      <c r="K21" s="22">
        <v>422</v>
      </c>
      <c r="L21" s="73">
        <f t="shared" si="3"/>
        <v>0.87421279416639042</v>
      </c>
      <c r="M21" s="22">
        <v>128</v>
      </c>
      <c r="N21" s="73">
        <f t="shared" si="4"/>
        <v>0.26859720910712415</v>
      </c>
      <c r="O21" s="22">
        <v>97</v>
      </c>
      <c r="P21" s="73">
        <f t="shared" si="5"/>
        <v>0.20094464700033146</v>
      </c>
      <c r="Q21" s="56"/>
    </row>
    <row r="22" spans="1:17" x14ac:dyDescent="0.2">
      <c r="A22" s="130">
        <v>16</v>
      </c>
      <c r="B22" s="159" t="s">
        <v>308</v>
      </c>
      <c r="C22" s="22">
        <v>20284</v>
      </c>
      <c r="D22" s="22">
        <v>18530</v>
      </c>
      <c r="E22" s="73">
        <f t="shared" si="0"/>
        <v>-8.647209623348445</v>
      </c>
      <c r="F22" s="22">
        <v>578</v>
      </c>
      <c r="G22" s="100">
        <v>781</v>
      </c>
      <c r="H22" s="73">
        <f t="shared" si="1"/>
        <v>35.121107266435985</v>
      </c>
      <c r="I22" s="22">
        <v>143</v>
      </c>
      <c r="J22" s="73">
        <f t="shared" si="2"/>
        <v>0.7049891540130151</v>
      </c>
      <c r="K22" s="22">
        <v>138</v>
      </c>
      <c r="L22" s="73">
        <f t="shared" si="3"/>
        <v>0.74473826227738804</v>
      </c>
      <c r="M22" s="22">
        <v>23</v>
      </c>
      <c r="N22" s="73">
        <f t="shared" si="4"/>
        <v>0.11338986393216328</v>
      </c>
      <c r="O22" s="22">
        <v>41</v>
      </c>
      <c r="P22" s="73">
        <f t="shared" si="5"/>
        <v>0.2212628170534269</v>
      </c>
      <c r="Q22" s="56"/>
    </row>
    <row r="23" spans="1:17" x14ac:dyDescent="0.2">
      <c r="A23" s="130">
        <v>17</v>
      </c>
      <c r="B23" s="159" t="s">
        <v>309</v>
      </c>
      <c r="C23" s="22">
        <v>16944</v>
      </c>
      <c r="D23" s="22">
        <v>18146</v>
      </c>
      <c r="E23" s="73">
        <f t="shared" si="0"/>
        <v>7.0939565627950998</v>
      </c>
      <c r="F23" s="22">
        <v>657</v>
      </c>
      <c r="G23" s="100">
        <v>702</v>
      </c>
      <c r="H23" s="73">
        <f t="shared" si="1"/>
        <v>6.849315068493155</v>
      </c>
      <c r="I23" s="22">
        <v>203</v>
      </c>
      <c r="J23" s="73">
        <f t="shared" si="2"/>
        <v>1.1980642115203022</v>
      </c>
      <c r="K23" s="22">
        <v>253</v>
      </c>
      <c r="L23" s="73">
        <f t="shared" si="3"/>
        <v>1.394246665931886</v>
      </c>
      <c r="M23" s="22">
        <v>13</v>
      </c>
      <c r="N23" s="73">
        <f t="shared" si="4"/>
        <v>7.67233238904627E-2</v>
      </c>
      <c r="O23" s="22">
        <v>16</v>
      </c>
      <c r="P23" s="73">
        <f t="shared" si="5"/>
        <v>8.8173702193320852E-2</v>
      </c>
      <c r="Q23" s="56"/>
    </row>
    <row r="24" spans="1:17" x14ac:dyDescent="0.2">
      <c r="A24" s="130">
        <v>18</v>
      </c>
      <c r="B24" s="159" t="s">
        <v>310</v>
      </c>
      <c r="C24" s="22">
        <v>14382</v>
      </c>
      <c r="D24" s="22">
        <v>15286</v>
      </c>
      <c r="E24" s="73">
        <f t="shared" si="0"/>
        <v>6.2856348213043987</v>
      </c>
      <c r="F24" s="22">
        <v>497</v>
      </c>
      <c r="G24" s="100">
        <v>648</v>
      </c>
      <c r="H24" s="73">
        <f t="shared" si="1"/>
        <v>30.382293762575472</v>
      </c>
      <c r="I24" s="22">
        <v>112</v>
      </c>
      <c r="J24" s="73">
        <f t="shared" si="2"/>
        <v>0.77875121679877624</v>
      </c>
      <c r="K24" s="22">
        <v>128</v>
      </c>
      <c r="L24" s="73">
        <f t="shared" si="3"/>
        <v>0.83736752584063856</v>
      </c>
      <c r="M24" s="22">
        <v>24</v>
      </c>
      <c r="N24" s="73">
        <f t="shared" si="4"/>
        <v>0.1668752607425949</v>
      </c>
      <c r="O24" s="22">
        <v>27</v>
      </c>
      <c r="P24" s="73">
        <f t="shared" si="5"/>
        <v>0.17663221248200969</v>
      </c>
      <c r="Q24" s="56"/>
    </row>
    <row r="25" spans="1:17" x14ac:dyDescent="0.2">
      <c r="A25" s="130">
        <v>19</v>
      </c>
      <c r="B25" s="159" t="s">
        <v>311</v>
      </c>
      <c r="C25" s="22">
        <v>10710</v>
      </c>
      <c r="D25" s="22">
        <v>13219</v>
      </c>
      <c r="E25" s="73">
        <f t="shared" si="0"/>
        <v>23.426704014939318</v>
      </c>
      <c r="F25" s="22">
        <v>395</v>
      </c>
      <c r="G25" s="100">
        <v>423</v>
      </c>
      <c r="H25" s="73">
        <f t="shared" si="1"/>
        <v>7.088607594936704</v>
      </c>
      <c r="I25" s="22">
        <v>122</v>
      </c>
      <c r="J25" s="73">
        <f t="shared" si="2"/>
        <v>1.1391223155929038</v>
      </c>
      <c r="K25" s="22">
        <v>104</v>
      </c>
      <c r="L25" s="73">
        <f t="shared" si="3"/>
        <v>0.78674634995082837</v>
      </c>
      <c r="M25" s="22">
        <v>11</v>
      </c>
      <c r="N25" s="73">
        <f t="shared" si="4"/>
        <v>0.10270774976657331</v>
      </c>
      <c r="O25" s="22">
        <v>13</v>
      </c>
      <c r="P25" s="73">
        <f t="shared" si="5"/>
        <v>9.8343293743853546E-2</v>
      </c>
      <c r="Q25" s="56"/>
    </row>
    <row r="26" spans="1:17" x14ac:dyDescent="0.2">
      <c r="A26" s="130">
        <v>20</v>
      </c>
      <c r="B26" s="159" t="s">
        <v>312</v>
      </c>
      <c r="C26" s="22">
        <v>34834</v>
      </c>
      <c r="D26" s="22">
        <v>33345</v>
      </c>
      <c r="E26" s="73">
        <f t="shared" si="0"/>
        <v>-4.2745593385772622</v>
      </c>
      <c r="F26" s="22">
        <v>1589</v>
      </c>
      <c r="G26" s="100">
        <v>1280</v>
      </c>
      <c r="H26" s="73">
        <f t="shared" si="1"/>
        <v>-19.446192573945879</v>
      </c>
      <c r="I26" s="22">
        <v>335</v>
      </c>
      <c r="J26" s="73">
        <f t="shared" si="2"/>
        <v>0.9617040822185221</v>
      </c>
      <c r="K26" s="22">
        <v>260</v>
      </c>
      <c r="L26" s="73">
        <f t="shared" si="3"/>
        <v>0.77972709551656916</v>
      </c>
      <c r="M26" s="22">
        <v>131</v>
      </c>
      <c r="N26" s="73">
        <f t="shared" si="4"/>
        <v>0.37606935752425791</v>
      </c>
      <c r="O26" s="22">
        <v>62</v>
      </c>
      <c r="P26" s="73">
        <f t="shared" si="5"/>
        <v>0.18593492277702806</v>
      </c>
      <c r="Q26" s="56"/>
    </row>
    <row r="27" spans="1:17" x14ac:dyDescent="0.2">
      <c r="A27" s="130">
        <v>21</v>
      </c>
      <c r="B27" s="159" t="s">
        <v>313</v>
      </c>
      <c r="C27" s="22">
        <v>21081</v>
      </c>
      <c r="D27" s="22">
        <v>19832</v>
      </c>
      <c r="E27" s="73">
        <f t="shared" si="0"/>
        <v>-5.9247663773065824</v>
      </c>
      <c r="F27" s="22">
        <v>601</v>
      </c>
      <c r="G27" s="100">
        <v>512</v>
      </c>
      <c r="H27" s="73">
        <f t="shared" si="1"/>
        <v>-14.808652246256244</v>
      </c>
      <c r="I27" s="22">
        <v>209</v>
      </c>
      <c r="J27" s="73">
        <f t="shared" si="2"/>
        <v>0.99141406954129307</v>
      </c>
      <c r="K27" s="22">
        <v>155</v>
      </c>
      <c r="L27" s="73">
        <f t="shared" si="3"/>
        <v>0.78156514723678894</v>
      </c>
      <c r="M27" s="22">
        <v>16</v>
      </c>
      <c r="N27" s="73">
        <f t="shared" si="4"/>
        <v>7.5897727811773646E-2</v>
      </c>
      <c r="O27" s="22">
        <v>18</v>
      </c>
      <c r="P27" s="73">
        <f t="shared" si="5"/>
        <v>9.0762404195240023E-2</v>
      </c>
      <c r="Q27" s="56"/>
    </row>
    <row r="28" spans="1:17" x14ac:dyDescent="0.2">
      <c r="A28" s="130">
        <v>22</v>
      </c>
      <c r="B28" s="159" t="s">
        <v>314</v>
      </c>
      <c r="C28" s="22">
        <v>17358</v>
      </c>
      <c r="D28" s="22">
        <v>17730</v>
      </c>
      <c r="E28" s="73">
        <f t="shared" si="0"/>
        <v>2.1431040442447369</v>
      </c>
      <c r="F28" s="22">
        <v>586</v>
      </c>
      <c r="G28" s="100">
        <v>603</v>
      </c>
      <c r="H28" s="73">
        <f t="shared" si="1"/>
        <v>2.9010238907849981</v>
      </c>
      <c r="I28" s="22">
        <v>187</v>
      </c>
      <c r="J28" s="73">
        <f t="shared" si="2"/>
        <v>1.0773130544993663</v>
      </c>
      <c r="K28" s="22">
        <v>138</v>
      </c>
      <c r="L28" s="73">
        <f t="shared" si="3"/>
        <v>0.77834179357021993</v>
      </c>
      <c r="M28" s="22">
        <v>16</v>
      </c>
      <c r="N28" s="73">
        <f t="shared" si="4"/>
        <v>9.2176518032031349E-2</v>
      </c>
      <c r="O28" s="22">
        <v>16</v>
      </c>
      <c r="P28" s="73">
        <f t="shared" si="5"/>
        <v>9.0242526790750136E-2</v>
      </c>
      <c r="Q28" s="56"/>
    </row>
    <row r="29" spans="1:17" x14ac:dyDescent="0.2">
      <c r="A29" s="130">
        <v>23</v>
      </c>
      <c r="B29" s="159" t="s">
        <v>315</v>
      </c>
      <c r="C29" s="22">
        <v>14900</v>
      </c>
      <c r="D29" s="22">
        <v>16192</v>
      </c>
      <c r="E29" s="73">
        <f t="shared" si="0"/>
        <v>8.6711409395973078</v>
      </c>
      <c r="F29" s="22">
        <v>495</v>
      </c>
      <c r="G29" s="100">
        <v>528</v>
      </c>
      <c r="H29" s="73">
        <f t="shared" si="1"/>
        <v>6.6666666666666714</v>
      </c>
      <c r="I29" s="22">
        <v>126</v>
      </c>
      <c r="J29" s="73">
        <f t="shared" si="2"/>
        <v>0.84563758389261734</v>
      </c>
      <c r="K29" s="22">
        <v>163</v>
      </c>
      <c r="L29" s="73">
        <f t="shared" si="3"/>
        <v>1.0066699604743083</v>
      </c>
      <c r="M29" s="22">
        <v>44</v>
      </c>
      <c r="N29" s="73">
        <f t="shared" si="4"/>
        <v>0.29530201342281875</v>
      </c>
      <c r="O29" s="22">
        <v>30</v>
      </c>
      <c r="P29" s="73">
        <f t="shared" si="5"/>
        <v>0.18527667984189722</v>
      </c>
      <c r="Q29" s="56"/>
    </row>
    <row r="30" spans="1:17" x14ac:dyDescent="0.2">
      <c r="A30" s="130">
        <v>24</v>
      </c>
      <c r="B30" s="159" t="s">
        <v>316</v>
      </c>
      <c r="C30" s="22">
        <v>13984</v>
      </c>
      <c r="D30" s="22">
        <v>15206</v>
      </c>
      <c r="E30" s="73">
        <f t="shared" si="0"/>
        <v>8.7385583524027339</v>
      </c>
      <c r="F30" s="22">
        <v>803</v>
      </c>
      <c r="G30" s="100">
        <v>973</v>
      </c>
      <c r="H30" s="73">
        <f t="shared" si="1"/>
        <v>21.170610211706105</v>
      </c>
      <c r="I30" s="22">
        <v>141</v>
      </c>
      <c r="J30" s="73">
        <f t="shared" si="2"/>
        <v>1.0082951945080092</v>
      </c>
      <c r="K30" s="22">
        <v>149</v>
      </c>
      <c r="L30" s="73">
        <f t="shared" si="3"/>
        <v>0.97987636459292393</v>
      </c>
      <c r="M30" s="22">
        <v>18</v>
      </c>
      <c r="N30" s="73">
        <f t="shared" si="4"/>
        <v>0.12871853546910755</v>
      </c>
      <c r="O30" s="22">
        <v>14</v>
      </c>
      <c r="P30" s="73">
        <f t="shared" si="5"/>
        <v>9.2068920163093523E-2</v>
      </c>
      <c r="Q30" s="56"/>
    </row>
    <row r="31" spans="1:17" x14ac:dyDescent="0.2">
      <c r="A31" s="130">
        <v>25</v>
      </c>
      <c r="B31" s="159" t="s">
        <v>317</v>
      </c>
      <c r="C31" s="22">
        <v>15021</v>
      </c>
      <c r="D31" s="22">
        <v>13195</v>
      </c>
      <c r="E31" s="73">
        <f t="shared" si="0"/>
        <v>-12.15631449304307</v>
      </c>
      <c r="F31" s="22">
        <v>565</v>
      </c>
      <c r="G31" s="100">
        <v>587</v>
      </c>
      <c r="H31" s="73">
        <f t="shared" si="1"/>
        <v>3.8938053097345176</v>
      </c>
      <c r="I31" s="22">
        <v>138</v>
      </c>
      <c r="J31" s="73">
        <f t="shared" si="2"/>
        <v>0.91871380067904929</v>
      </c>
      <c r="K31" s="22">
        <v>124</v>
      </c>
      <c r="L31" s="73">
        <f t="shared" si="3"/>
        <v>0.93974990526714663</v>
      </c>
      <c r="M31" s="22">
        <v>21</v>
      </c>
      <c r="N31" s="73">
        <f t="shared" si="4"/>
        <v>0.13980427401637707</v>
      </c>
      <c r="O31" s="22">
        <v>13</v>
      </c>
      <c r="P31" s="73">
        <f t="shared" si="5"/>
        <v>9.852216748768472E-2</v>
      </c>
      <c r="Q31" s="56"/>
    </row>
    <row r="32" spans="1:17" x14ac:dyDescent="0.2">
      <c r="A32" s="130">
        <v>26</v>
      </c>
      <c r="B32" s="159" t="s">
        <v>96</v>
      </c>
      <c r="C32" s="22">
        <v>69168</v>
      </c>
      <c r="D32" s="22">
        <v>66950</v>
      </c>
      <c r="E32" s="73">
        <f t="shared" si="0"/>
        <v>-3.2066851723340193</v>
      </c>
      <c r="F32" s="22">
        <v>3048</v>
      </c>
      <c r="G32" s="22">
        <v>2311</v>
      </c>
      <c r="H32" s="73">
        <f t="shared" si="1"/>
        <v>-24.179790026246721</v>
      </c>
      <c r="I32" s="22">
        <v>692</v>
      </c>
      <c r="J32" s="73">
        <f t="shared" si="2"/>
        <v>1.0004626416840157</v>
      </c>
      <c r="K32" s="22">
        <v>778</v>
      </c>
      <c r="L32" s="73">
        <f t="shared" si="3"/>
        <v>1.1620612397311425</v>
      </c>
      <c r="M32" s="22">
        <v>107</v>
      </c>
      <c r="N32" s="73">
        <f t="shared" si="4"/>
        <v>0.15469581309275968</v>
      </c>
      <c r="O32" s="22">
        <v>103</v>
      </c>
      <c r="P32" s="73">
        <f t="shared" si="5"/>
        <v>0.15384615384615385</v>
      </c>
      <c r="Q32" s="56"/>
    </row>
    <row r="33" spans="1:17" x14ac:dyDescent="0.2">
      <c r="A33" s="130">
        <v>27</v>
      </c>
      <c r="B33" s="159" t="s">
        <v>97</v>
      </c>
      <c r="C33" s="66"/>
      <c r="D33" s="66"/>
      <c r="E33" s="144"/>
      <c r="F33" s="66"/>
      <c r="G33" s="66"/>
      <c r="H33" s="144"/>
      <c r="I33" s="66"/>
      <c r="J33" s="144"/>
      <c r="K33" s="66"/>
      <c r="L33" s="144"/>
      <c r="M33" s="66"/>
      <c r="N33" s="144"/>
      <c r="O33" s="66"/>
      <c r="P33" s="144">
        <f t="shared" si="5"/>
        <v>0</v>
      </c>
      <c r="Q33" s="56"/>
    </row>
    <row r="34" spans="1:17" x14ac:dyDescent="0.2">
      <c r="A34" s="77"/>
      <c r="B34" s="133" t="s">
        <v>25</v>
      </c>
      <c r="C34" s="59">
        <f>SUM(C7:C33)</f>
        <v>604399</v>
      </c>
      <c r="D34" s="59">
        <f>SUM(D7:D33)</f>
        <v>619294</v>
      </c>
      <c r="E34" s="107">
        <f>IF(C34=0,0,D34/C34*100-100)</f>
        <v>2.4644316089206058</v>
      </c>
      <c r="F34" s="59">
        <f>SUM(F7:F33)</f>
        <v>22161</v>
      </c>
      <c r="G34" s="59">
        <f>SUM(G7:G33)</f>
        <v>24493</v>
      </c>
      <c r="H34" s="107">
        <f>IF(F34=0,0,G34/F34*100-100)</f>
        <v>10.522990839763551</v>
      </c>
      <c r="I34" s="59">
        <f>SUM(I7:I33)</f>
        <v>6013</v>
      </c>
      <c r="J34" s="107">
        <f>IF(C34=0,0,I34/C34*100)</f>
        <v>0.99487259244307158</v>
      </c>
      <c r="K34" s="59">
        <f>SUM(K7:K33)</f>
        <v>5658</v>
      </c>
      <c r="L34" s="107">
        <f>IF(D34=0,0,K34/D34*100)</f>
        <v>0.9136209942289123</v>
      </c>
      <c r="M34" s="59">
        <f>SUM(M7:M33)</f>
        <v>1030</v>
      </c>
      <c r="N34" s="107">
        <f>IF(C34=0,0,M34/C34*100)</f>
        <v>0.17041722438323029</v>
      </c>
      <c r="O34" s="59">
        <f>SUM(O7:O33)</f>
        <v>850</v>
      </c>
      <c r="P34" s="107">
        <f t="shared" si="5"/>
        <v>0.13725306558758846</v>
      </c>
      <c r="Q34" s="56"/>
    </row>
    <row r="35" spans="1:17" ht="12.95" customHeight="1" x14ac:dyDescent="0.2">
      <c r="A35" s="38"/>
      <c r="B35" s="38"/>
      <c r="C35" s="85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7" ht="12.95" customHeight="1" x14ac:dyDescent="0.2">
      <c r="B36" s="163" t="s">
        <v>389</v>
      </c>
      <c r="C36" s="32"/>
    </row>
    <row r="37" spans="1:17" ht="12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95" customHeight="1" x14ac:dyDescent="0.2">
      <c r="A38" s="1"/>
      <c r="B38" s="39"/>
      <c r="C38" s="1"/>
      <c r="D38" s="49"/>
      <c r="E38" s="1"/>
      <c r="F38" s="1"/>
      <c r="G38" s="49"/>
      <c r="H38" s="1"/>
      <c r="I38" s="1"/>
      <c r="J38" s="1"/>
      <c r="K38" s="49"/>
      <c r="L38" s="1"/>
      <c r="M38" s="1"/>
      <c r="N38" s="1"/>
      <c r="O38" s="49"/>
      <c r="P38" s="1"/>
      <c r="Q38" s="1"/>
    </row>
    <row r="39" spans="1:17" ht="12.95" customHeight="1" x14ac:dyDescent="0.2">
      <c r="A39" s="1"/>
      <c r="B39" s="39"/>
      <c r="C39" s="1"/>
      <c r="D39" s="49"/>
      <c r="E39" s="1"/>
      <c r="F39" s="1"/>
      <c r="G39" s="49"/>
      <c r="H39" s="1"/>
      <c r="I39" s="1"/>
      <c r="J39" s="1"/>
      <c r="K39" s="49"/>
      <c r="L39" s="1"/>
      <c r="M39" s="1"/>
      <c r="N39" s="1"/>
      <c r="O39" s="49"/>
      <c r="P39" s="1"/>
      <c r="Q39" s="1"/>
    </row>
    <row r="40" spans="1:17" ht="12.95" customHeight="1" x14ac:dyDescent="0.2">
      <c r="A40" s="1"/>
      <c r="B40" s="39"/>
      <c r="C40" s="1"/>
      <c r="D40" s="49"/>
      <c r="E40" s="1"/>
      <c r="F40" s="1"/>
      <c r="G40" s="49"/>
      <c r="H40" s="1"/>
      <c r="I40" s="1"/>
      <c r="J40" s="1"/>
      <c r="K40" s="49"/>
      <c r="L40" s="1"/>
      <c r="M40" s="1"/>
      <c r="N40" s="1"/>
      <c r="O40" s="49"/>
      <c r="P40" s="1"/>
      <c r="Q40" s="1"/>
    </row>
    <row r="41" spans="1:17" ht="12.95" customHeight="1" x14ac:dyDescent="0.2">
      <c r="A41" s="1"/>
      <c r="B41" s="39"/>
      <c r="C41" s="1"/>
      <c r="D41" s="49"/>
      <c r="E41" s="1"/>
      <c r="F41" s="1"/>
      <c r="G41" s="49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95" customHeight="1" x14ac:dyDescent="0.2">
      <c r="A42" s="1"/>
      <c r="B42" s="3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8">
    <mergeCell ref="O1:P1"/>
    <mergeCell ref="A2:P2"/>
    <mergeCell ref="A4:A5"/>
    <mergeCell ref="B4:B5"/>
    <mergeCell ref="C4:E4"/>
    <mergeCell ref="F4:H4"/>
    <mergeCell ref="I4:L4"/>
    <mergeCell ref="M4:P4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workbookViewId="0">
      <selection activeCell="B37" sqref="B37"/>
    </sheetView>
  </sheetViews>
  <sheetFormatPr defaultRowHeight="12.75" x14ac:dyDescent="0.2"/>
  <cols>
    <col min="1" max="1" width="3.42578125" customWidth="1"/>
    <col min="2" max="2" width="25.5703125" customWidth="1"/>
    <col min="3" max="3" width="9.28515625" customWidth="1"/>
    <col min="5" max="6" width="7.7109375" customWidth="1"/>
    <col min="7" max="7" width="7" customWidth="1"/>
    <col min="8" max="8" width="7.7109375" customWidth="1"/>
    <col min="9" max="9" width="8.85546875" customWidth="1"/>
    <col min="10" max="10" width="7.7109375" customWidth="1"/>
    <col min="12" max="12" width="7.7109375" customWidth="1"/>
    <col min="13" max="13" width="8.7109375" customWidth="1"/>
    <col min="14" max="14" width="7.7109375" customWidth="1"/>
    <col min="16" max="16" width="7.7109375" customWidth="1"/>
    <col min="17" max="22" width="4.7109375" customWidth="1"/>
  </cols>
  <sheetData>
    <row r="1" spans="1:22" ht="15.95" customHeight="1" x14ac:dyDescent="0.2">
      <c r="A1" s="140"/>
      <c r="O1" s="11" t="s">
        <v>394</v>
      </c>
    </row>
    <row r="2" spans="1:22" ht="31.7" customHeight="1" x14ac:dyDescent="0.25">
      <c r="A2" s="305" t="s">
        <v>388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</row>
    <row r="3" spans="1:22" ht="18.2" customHeight="1" x14ac:dyDescent="0.2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</row>
    <row r="4" spans="1:22" ht="49.15" customHeight="1" x14ac:dyDescent="0.2">
      <c r="A4" s="291" t="s">
        <v>1</v>
      </c>
      <c r="B4" s="370" t="s">
        <v>70</v>
      </c>
      <c r="C4" s="291" t="s">
        <v>390</v>
      </c>
      <c r="D4" s="291"/>
      <c r="E4" s="291" t="s">
        <v>391</v>
      </c>
      <c r="F4" s="291"/>
      <c r="G4" s="291"/>
      <c r="H4" s="291"/>
      <c r="I4" s="291" t="s">
        <v>392</v>
      </c>
      <c r="J4" s="291"/>
      <c r="K4" s="291"/>
      <c r="L4" s="291"/>
      <c r="M4" s="291" t="s">
        <v>393</v>
      </c>
      <c r="N4" s="291"/>
      <c r="O4" s="291"/>
      <c r="P4" s="291"/>
      <c r="Q4" s="56"/>
    </row>
    <row r="5" spans="1:22" ht="16.7" customHeight="1" x14ac:dyDescent="0.2">
      <c r="A5" s="291"/>
      <c r="B5" s="370"/>
      <c r="C5" s="258">
        <v>2017</v>
      </c>
      <c r="D5" s="258">
        <v>2018</v>
      </c>
      <c r="E5" s="258">
        <v>2017</v>
      </c>
      <c r="F5" s="258"/>
      <c r="G5" s="258">
        <v>2018</v>
      </c>
      <c r="H5" s="258"/>
      <c r="I5" s="258">
        <v>2017</v>
      </c>
      <c r="J5" s="258"/>
      <c r="K5" s="258">
        <v>2018</v>
      </c>
      <c r="L5" s="258"/>
      <c r="M5" s="258">
        <v>2017</v>
      </c>
      <c r="N5" s="258"/>
      <c r="O5" s="258">
        <v>2018</v>
      </c>
      <c r="P5" s="258"/>
      <c r="Q5" s="56"/>
    </row>
    <row r="6" spans="1:22" ht="36" customHeight="1" x14ac:dyDescent="0.2">
      <c r="A6" s="291"/>
      <c r="B6" s="370"/>
      <c r="C6" s="258"/>
      <c r="D6" s="258"/>
      <c r="E6" s="8" t="s">
        <v>321</v>
      </c>
      <c r="F6" s="117" t="s">
        <v>322</v>
      </c>
      <c r="G6" s="8" t="s">
        <v>321</v>
      </c>
      <c r="H6" s="117" t="s">
        <v>322</v>
      </c>
      <c r="I6" s="117" t="s">
        <v>321</v>
      </c>
      <c r="J6" s="117" t="s">
        <v>322</v>
      </c>
      <c r="K6" s="117" t="s">
        <v>321</v>
      </c>
      <c r="L6" s="117" t="s">
        <v>322</v>
      </c>
      <c r="M6" s="8" t="s">
        <v>321</v>
      </c>
      <c r="N6" s="117" t="s">
        <v>322</v>
      </c>
      <c r="O6" s="8" t="s">
        <v>321</v>
      </c>
      <c r="P6" s="117" t="s">
        <v>322</v>
      </c>
      <c r="Q6" s="56"/>
    </row>
    <row r="7" spans="1:22" ht="12.2" customHeight="1" x14ac:dyDescent="0.2">
      <c r="A7" s="134" t="s">
        <v>2</v>
      </c>
      <c r="B7" s="134" t="s">
        <v>4</v>
      </c>
      <c r="C7" s="134">
        <v>1</v>
      </c>
      <c r="D7" s="134">
        <v>2</v>
      </c>
      <c r="E7" s="134">
        <v>3</v>
      </c>
      <c r="F7" s="134">
        <v>4</v>
      </c>
      <c r="G7" s="134">
        <v>5</v>
      </c>
      <c r="H7" s="134">
        <v>6</v>
      </c>
      <c r="I7" s="134">
        <v>7</v>
      </c>
      <c r="J7" s="134">
        <v>8</v>
      </c>
      <c r="K7" s="134">
        <v>9</v>
      </c>
      <c r="L7" s="134">
        <v>10</v>
      </c>
      <c r="M7" s="134">
        <v>11</v>
      </c>
      <c r="N7" s="134">
        <v>12</v>
      </c>
      <c r="O7" s="134">
        <v>13</v>
      </c>
      <c r="P7" s="134">
        <v>14</v>
      </c>
      <c r="Q7" s="56"/>
    </row>
    <row r="8" spans="1:22" ht="12.2" customHeight="1" x14ac:dyDescent="0.2">
      <c r="A8" s="4">
        <v>1</v>
      </c>
      <c r="B8" s="132" t="s">
        <v>71</v>
      </c>
      <c r="C8" s="21"/>
      <c r="D8" s="21"/>
      <c r="E8" s="21"/>
      <c r="F8" s="73"/>
      <c r="G8" s="21"/>
      <c r="H8" s="73"/>
      <c r="I8" s="21"/>
      <c r="J8" s="73"/>
      <c r="K8" s="22"/>
      <c r="L8" s="73"/>
      <c r="M8" s="100"/>
      <c r="N8" s="73"/>
      <c r="O8" s="100"/>
      <c r="P8" s="73"/>
      <c r="Q8" s="57">
        <f t="shared" ref="Q8:Q35" si="0">IF(C8=0,0,SUM(E8*100/C8))</f>
        <v>0</v>
      </c>
      <c r="R8" s="58">
        <f t="shared" ref="R8:R35" si="1">IF(D8=0,0,SUM(G8*100/D8))</f>
        <v>0</v>
      </c>
      <c r="S8" s="58">
        <f t="shared" ref="S8:S35" si="2">IF(C8=0,0,SUM(I8*100/C8))</f>
        <v>0</v>
      </c>
      <c r="T8" s="58">
        <f t="shared" ref="T8:T35" si="3">IF(D8=0,0,SUM(K8*100/D8))</f>
        <v>0</v>
      </c>
      <c r="U8" s="58">
        <f t="shared" ref="U8:U35" si="4">IF(C8=0,0,SUM(M8*100/C8))</f>
        <v>0</v>
      </c>
      <c r="V8" s="58">
        <f t="shared" ref="V8:V35" si="5">IF(D8=0,0,SUM(O8*100/D8))</f>
        <v>0</v>
      </c>
    </row>
    <row r="9" spans="1:22" ht="12.2" customHeight="1" x14ac:dyDescent="0.2">
      <c r="A9" s="4">
        <v>2</v>
      </c>
      <c r="B9" s="132" t="s">
        <v>294</v>
      </c>
      <c r="C9" s="21">
        <v>25184</v>
      </c>
      <c r="D9" s="21">
        <v>21719</v>
      </c>
      <c r="E9" s="21">
        <v>642</v>
      </c>
      <c r="F9" s="73">
        <f t="shared" ref="F9:F33" si="6">IF(C9=0,0,E9*100/C9)</f>
        <v>2.5492376111817028</v>
      </c>
      <c r="G9" s="21">
        <v>448</v>
      </c>
      <c r="H9" s="73">
        <f t="shared" ref="H9:H33" si="7">IF(D9=0,"0",G9*100/D9)</f>
        <v>2.0627100695243796</v>
      </c>
      <c r="I9" s="21">
        <v>74</v>
      </c>
      <c r="J9" s="73">
        <f t="shared" ref="J9:J33" si="8">IF(C9=0,0,I9*100/C9)</f>
        <v>0.29383735705209657</v>
      </c>
      <c r="K9" s="22">
        <v>69</v>
      </c>
      <c r="L9" s="73">
        <f t="shared" ref="L9:L33" si="9">IF(D9=0,0,K9*100/D9)</f>
        <v>0.31769418481513884</v>
      </c>
      <c r="M9" s="100">
        <f t="shared" ref="M9:M33" si="10">E9+I9</f>
        <v>716</v>
      </c>
      <c r="N9" s="73">
        <f t="shared" ref="N9:N33" si="11">IF(C9=0,0,M9*100/C9)</f>
        <v>2.843074968233799</v>
      </c>
      <c r="O9" s="100">
        <f t="shared" ref="O9:O33" si="12">G9+K9</f>
        <v>517</v>
      </c>
      <c r="P9" s="73">
        <f t="shared" ref="P9:P35" si="13">IF(D9=0,"0",O9*100/D9)</f>
        <v>2.3804042543395183</v>
      </c>
      <c r="Q9" s="57">
        <f t="shared" si="0"/>
        <v>2.5492376111817028</v>
      </c>
      <c r="R9" s="58">
        <f t="shared" si="1"/>
        <v>2.0627100695243796</v>
      </c>
      <c r="S9" s="58">
        <f t="shared" si="2"/>
        <v>0.29383735705209657</v>
      </c>
      <c r="T9" s="58">
        <f t="shared" si="3"/>
        <v>0.31769418481513884</v>
      </c>
      <c r="U9" s="58">
        <f t="shared" si="4"/>
        <v>2.843074968233799</v>
      </c>
      <c r="V9" s="58">
        <f t="shared" si="5"/>
        <v>2.3804042543395183</v>
      </c>
    </row>
    <row r="10" spans="1:22" ht="12.2" customHeight="1" x14ac:dyDescent="0.2">
      <c r="A10" s="4">
        <v>3</v>
      </c>
      <c r="B10" s="132" t="s">
        <v>295</v>
      </c>
      <c r="C10" s="21">
        <v>11630</v>
      </c>
      <c r="D10" s="21">
        <v>11748</v>
      </c>
      <c r="E10" s="21">
        <v>251</v>
      </c>
      <c r="F10" s="73">
        <f t="shared" si="6"/>
        <v>2.1582115219260531</v>
      </c>
      <c r="G10" s="21">
        <v>190</v>
      </c>
      <c r="H10" s="73">
        <f t="shared" si="7"/>
        <v>1.6172965611167858</v>
      </c>
      <c r="I10" s="21">
        <v>66</v>
      </c>
      <c r="J10" s="73">
        <f t="shared" si="8"/>
        <v>0.56749785038693035</v>
      </c>
      <c r="K10" s="22">
        <v>47</v>
      </c>
      <c r="L10" s="73">
        <f t="shared" si="9"/>
        <v>0.40006809669731019</v>
      </c>
      <c r="M10" s="100">
        <f t="shared" si="10"/>
        <v>317</v>
      </c>
      <c r="N10" s="73">
        <f t="shared" si="11"/>
        <v>2.7257093723129837</v>
      </c>
      <c r="O10" s="100">
        <f t="shared" si="12"/>
        <v>237</v>
      </c>
      <c r="P10" s="73">
        <f t="shared" si="13"/>
        <v>2.0173646578140958</v>
      </c>
      <c r="Q10" s="57">
        <f t="shared" si="0"/>
        <v>2.1582115219260531</v>
      </c>
      <c r="R10" s="58">
        <f t="shared" si="1"/>
        <v>1.6172965611167858</v>
      </c>
      <c r="S10" s="58">
        <f t="shared" si="2"/>
        <v>0.56749785038693035</v>
      </c>
      <c r="T10" s="58">
        <f t="shared" si="3"/>
        <v>0.40006809669731019</v>
      </c>
      <c r="U10" s="58">
        <f t="shared" si="4"/>
        <v>2.7257093723129837</v>
      </c>
      <c r="V10" s="58">
        <f t="shared" si="5"/>
        <v>2.0173646578140958</v>
      </c>
    </row>
    <row r="11" spans="1:22" ht="12.2" customHeight="1" x14ac:dyDescent="0.2">
      <c r="A11" s="4">
        <v>4</v>
      </c>
      <c r="B11" s="132" t="s">
        <v>296</v>
      </c>
      <c r="C11" s="21">
        <v>52009</v>
      </c>
      <c r="D11" s="21">
        <v>50590</v>
      </c>
      <c r="E11" s="21">
        <v>1479</v>
      </c>
      <c r="F11" s="73">
        <f t="shared" si="6"/>
        <v>2.8437385837066662</v>
      </c>
      <c r="G11" s="21">
        <v>1128</v>
      </c>
      <c r="H11" s="73">
        <f t="shared" si="7"/>
        <v>2.2296896619885351</v>
      </c>
      <c r="I11" s="21">
        <v>431</v>
      </c>
      <c r="J11" s="73">
        <f t="shared" si="8"/>
        <v>0.82870272452844695</v>
      </c>
      <c r="K11" s="22">
        <v>353</v>
      </c>
      <c r="L11" s="73">
        <f t="shared" si="9"/>
        <v>0.69776635698754697</v>
      </c>
      <c r="M11" s="100">
        <f t="shared" si="10"/>
        <v>1910</v>
      </c>
      <c r="N11" s="73">
        <f t="shared" si="11"/>
        <v>3.6724413082351131</v>
      </c>
      <c r="O11" s="100">
        <f t="shared" si="12"/>
        <v>1481</v>
      </c>
      <c r="P11" s="73">
        <f t="shared" si="13"/>
        <v>2.9274560189760823</v>
      </c>
      <c r="Q11" s="57">
        <f t="shared" si="0"/>
        <v>2.8437385837066662</v>
      </c>
      <c r="R11" s="58">
        <f t="shared" si="1"/>
        <v>2.2296896619885351</v>
      </c>
      <c r="S11" s="58">
        <f t="shared" si="2"/>
        <v>0.82870272452844695</v>
      </c>
      <c r="T11" s="58">
        <f t="shared" si="3"/>
        <v>0.69776635698754697</v>
      </c>
      <c r="U11" s="58">
        <f t="shared" si="4"/>
        <v>3.6724413082351131</v>
      </c>
      <c r="V11" s="58">
        <f t="shared" si="5"/>
        <v>2.9274560189760823</v>
      </c>
    </row>
    <row r="12" spans="1:22" ht="12.2" customHeight="1" x14ac:dyDescent="0.2">
      <c r="A12" s="4">
        <v>5</v>
      </c>
      <c r="B12" s="132" t="s">
        <v>297</v>
      </c>
      <c r="C12" s="21">
        <v>48535</v>
      </c>
      <c r="D12" s="21">
        <v>43510</v>
      </c>
      <c r="E12" s="21">
        <v>519</v>
      </c>
      <c r="F12" s="73">
        <f t="shared" si="6"/>
        <v>1.0693314103224478</v>
      </c>
      <c r="G12" s="21">
        <v>476</v>
      </c>
      <c r="H12" s="73">
        <f t="shared" si="7"/>
        <v>1.0940013789933349</v>
      </c>
      <c r="I12" s="21">
        <v>275</v>
      </c>
      <c r="J12" s="73">
        <f t="shared" si="8"/>
        <v>0.56660142165447613</v>
      </c>
      <c r="K12" s="22">
        <v>171</v>
      </c>
      <c r="L12" s="73">
        <f t="shared" si="9"/>
        <v>0.3930131004366812</v>
      </c>
      <c r="M12" s="100">
        <f t="shared" si="10"/>
        <v>794</v>
      </c>
      <c r="N12" s="73">
        <f t="shared" si="11"/>
        <v>1.635932831976924</v>
      </c>
      <c r="O12" s="100">
        <f t="shared" si="12"/>
        <v>647</v>
      </c>
      <c r="P12" s="73">
        <f t="shared" si="13"/>
        <v>1.4870144794300162</v>
      </c>
      <c r="Q12" s="57">
        <f t="shared" si="0"/>
        <v>1.0693314103224478</v>
      </c>
      <c r="R12" s="58">
        <f t="shared" si="1"/>
        <v>1.0940013789933349</v>
      </c>
      <c r="S12" s="58">
        <f t="shared" si="2"/>
        <v>0.56660142165447613</v>
      </c>
      <c r="T12" s="58">
        <f t="shared" si="3"/>
        <v>0.3930131004366812</v>
      </c>
      <c r="U12" s="58">
        <f t="shared" si="4"/>
        <v>1.635932831976924</v>
      </c>
      <c r="V12" s="58">
        <f t="shared" si="5"/>
        <v>1.4870144794300162</v>
      </c>
    </row>
    <row r="13" spans="1:22" ht="12.2" customHeight="1" x14ac:dyDescent="0.2">
      <c r="A13" s="4">
        <v>6</v>
      </c>
      <c r="B13" s="132" t="s">
        <v>298</v>
      </c>
      <c r="C13" s="21">
        <v>18583</v>
      </c>
      <c r="D13" s="21">
        <v>18353</v>
      </c>
      <c r="E13" s="21">
        <v>559</v>
      </c>
      <c r="F13" s="73">
        <f t="shared" si="6"/>
        <v>3.0081257062906959</v>
      </c>
      <c r="G13" s="21">
        <v>430</v>
      </c>
      <c r="H13" s="73">
        <f t="shared" si="7"/>
        <v>2.3429412085217676</v>
      </c>
      <c r="I13" s="21">
        <v>94</v>
      </c>
      <c r="J13" s="73">
        <f t="shared" si="8"/>
        <v>0.50583866975192382</v>
      </c>
      <c r="K13" s="22">
        <v>79</v>
      </c>
      <c r="L13" s="73">
        <f t="shared" si="9"/>
        <v>0.43044733830981313</v>
      </c>
      <c r="M13" s="100">
        <f t="shared" si="10"/>
        <v>653</v>
      </c>
      <c r="N13" s="73">
        <f t="shared" si="11"/>
        <v>3.5139643760426198</v>
      </c>
      <c r="O13" s="100">
        <f t="shared" si="12"/>
        <v>509</v>
      </c>
      <c r="P13" s="73">
        <f t="shared" si="13"/>
        <v>2.7733885468315806</v>
      </c>
      <c r="Q13" s="57">
        <f t="shared" si="0"/>
        <v>3.0081257062906959</v>
      </c>
      <c r="R13" s="58">
        <f t="shared" si="1"/>
        <v>2.3429412085217676</v>
      </c>
      <c r="S13" s="58">
        <f t="shared" si="2"/>
        <v>0.50583866975192382</v>
      </c>
      <c r="T13" s="58">
        <f t="shared" si="3"/>
        <v>0.43044733830981313</v>
      </c>
      <c r="U13" s="58">
        <f t="shared" si="4"/>
        <v>3.5139643760426198</v>
      </c>
      <c r="V13" s="58">
        <f t="shared" si="5"/>
        <v>2.7733885468315806</v>
      </c>
    </row>
    <row r="14" spans="1:22" ht="12.2" customHeight="1" x14ac:dyDescent="0.2">
      <c r="A14" s="4">
        <v>7</v>
      </c>
      <c r="B14" s="132" t="s">
        <v>299</v>
      </c>
      <c r="C14" s="21">
        <v>12577</v>
      </c>
      <c r="D14" s="21">
        <v>11710</v>
      </c>
      <c r="E14" s="21">
        <v>459</v>
      </c>
      <c r="F14" s="73">
        <f t="shared" si="6"/>
        <v>3.6495189631867695</v>
      </c>
      <c r="G14" s="21">
        <v>299</v>
      </c>
      <c r="H14" s="73">
        <f t="shared" si="7"/>
        <v>2.5533731853116994</v>
      </c>
      <c r="I14" s="21">
        <v>127</v>
      </c>
      <c r="J14" s="73">
        <f t="shared" si="8"/>
        <v>1.0097797566987359</v>
      </c>
      <c r="K14" s="22">
        <v>67</v>
      </c>
      <c r="L14" s="73">
        <f t="shared" si="9"/>
        <v>0.57216054654141757</v>
      </c>
      <c r="M14" s="100">
        <f t="shared" si="10"/>
        <v>586</v>
      </c>
      <c r="N14" s="73">
        <f t="shared" si="11"/>
        <v>4.6592987198855056</v>
      </c>
      <c r="O14" s="100">
        <f t="shared" si="12"/>
        <v>366</v>
      </c>
      <c r="P14" s="73">
        <f t="shared" si="13"/>
        <v>3.1255337318531171</v>
      </c>
      <c r="Q14" s="57">
        <f t="shared" si="0"/>
        <v>3.6495189631867695</v>
      </c>
      <c r="R14" s="58">
        <f t="shared" si="1"/>
        <v>2.5533731853116994</v>
      </c>
      <c r="S14" s="58">
        <f t="shared" si="2"/>
        <v>1.0097797566987359</v>
      </c>
      <c r="T14" s="58">
        <f t="shared" si="3"/>
        <v>0.57216054654141757</v>
      </c>
      <c r="U14" s="58">
        <f t="shared" si="4"/>
        <v>4.6592987198855056</v>
      </c>
      <c r="V14" s="58">
        <f t="shared" si="5"/>
        <v>3.1255337318531171</v>
      </c>
    </row>
    <row r="15" spans="1:22" ht="12.2" customHeight="1" x14ac:dyDescent="0.2">
      <c r="A15" s="4">
        <v>8</v>
      </c>
      <c r="B15" s="132" t="s">
        <v>300</v>
      </c>
      <c r="C15" s="21">
        <v>28573</v>
      </c>
      <c r="D15" s="21">
        <v>30757</v>
      </c>
      <c r="E15" s="21">
        <v>628</v>
      </c>
      <c r="F15" s="73">
        <f t="shared" si="6"/>
        <v>2.1978791166485845</v>
      </c>
      <c r="G15" s="21">
        <v>596</v>
      </c>
      <c r="H15" s="73">
        <f t="shared" si="7"/>
        <v>1.9377702636798126</v>
      </c>
      <c r="I15" s="21">
        <v>158</v>
      </c>
      <c r="J15" s="73">
        <f t="shared" si="8"/>
        <v>0.55296958667273299</v>
      </c>
      <c r="K15" s="22">
        <v>122</v>
      </c>
      <c r="L15" s="73">
        <f t="shared" si="9"/>
        <v>0.39665767142439118</v>
      </c>
      <c r="M15" s="100">
        <f t="shared" si="10"/>
        <v>786</v>
      </c>
      <c r="N15" s="73">
        <f t="shared" si="11"/>
        <v>2.7508487033213171</v>
      </c>
      <c r="O15" s="100">
        <f t="shared" si="12"/>
        <v>718</v>
      </c>
      <c r="P15" s="73">
        <f t="shared" si="13"/>
        <v>2.3344279351042041</v>
      </c>
      <c r="Q15" s="57">
        <f t="shared" si="0"/>
        <v>2.1978791166485845</v>
      </c>
      <c r="R15" s="58">
        <f t="shared" si="1"/>
        <v>1.9377702636798126</v>
      </c>
      <c r="S15" s="58">
        <f t="shared" si="2"/>
        <v>0.55296958667273299</v>
      </c>
      <c r="T15" s="58">
        <f t="shared" si="3"/>
        <v>0.39665767142439118</v>
      </c>
      <c r="U15" s="58">
        <f t="shared" si="4"/>
        <v>2.7508487033213171</v>
      </c>
      <c r="V15" s="58">
        <f t="shared" si="5"/>
        <v>2.3344279351042041</v>
      </c>
    </row>
    <row r="16" spans="1:22" ht="12.2" customHeight="1" x14ac:dyDescent="0.2">
      <c r="A16" s="4">
        <v>9</v>
      </c>
      <c r="B16" s="132" t="s">
        <v>301</v>
      </c>
      <c r="C16" s="21">
        <v>14068</v>
      </c>
      <c r="D16" s="21">
        <v>14170</v>
      </c>
      <c r="E16" s="21">
        <v>399</v>
      </c>
      <c r="F16" s="73">
        <f t="shared" si="6"/>
        <v>2.8362240545919817</v>
      </c>
      <c r="G16" s="21">
        <v>284</v>
      </c>
      <c r="H16" s="73">
        <f t="shared" si="7"/>
        <v>2.0042342978122796</v>
      </c>
      <c r="I16" s="21">
        <v>97</v>
      </c>
      <c r="J16" s="73">
        <f t="shared" si="8"/>
        <v>0.68950810349729885</v>
      </c>
      <c r="K16" s="22">
        <v>68</v>
      </c>
      <c r="L16" s="73">
        <f t="shared" si="9"/>
        <v>0.47988708539167257</v>
      </c>
      <c r="M16" s="100">
        <f t="shared" si="10"/>
        <v>496</v>
      </c>
      <c r="N16" s="73">
        <f t="shared" si="11"/>
        <v>3.5257321580892804</v>
      </c>
      <c r="O16" s="100">
        <f t="shared" si="12"/>
        <v>352</v>
      </c>
      <c r="P16" s="73">
        <f t="shared" si="13"/>
        <v>2.4841213832039521</v>
      </c>
      <c r="Q16" s="57">
        <f t="shared" si="0"/>
        <v>2.8362240545919817</v>
      </c>
      <c r="R16" s="58">
        <f t="shared" si="1"/>
        <v>2.0042342978122796</v>
      </c>
      <c r="S16" s="58">
        <f t="shared" si="2"/>
        <v>0.68950810349729885</v>
      </c>
      <c r="T16" s="58">
        <f t="shared" si="3"/>
        <v>0.47988708539167257</v>
      </c>
      <c r="U16" s="58">
        <f t="shared" si="4"/>
        <v>3.5257321580892804</v>
      </c>
      <c r="V16" s="58">
        <f t="shared" si="5"/>
        <v>2.4841213832039521</v>
      </c>
    </row>
    <row r="17" spans="1:22" ht="12.2" customHeight="1" x14ac:dyDescent="0.2">
      <c r="A17" s="4">
        <v>10</v>
      </c>
      <c r="B17" s="132" t="s">
        <v>302</v>
      </c>
      <c r="C17" s="21">
        <v>25904</v>
      </c>
      <c r="D17" s="21">
        <v>24628</v>
      </c>
      <c r="E17" s="21">
        <v>1061</v>
      </c>
      <c r="F17" s="73">
        <f t="shared" si="6"/>
        <v>4.0958925262507719</v>
      </c>
      <c r="G17" s="21">
        <v>808</v>
      </c>
      <c r="H17" s="73">
        <f t="shared" si="7"/>
        <v>3.2808185804775052</v>
      </c>
      <c r="I17" s="21">
        <v>142</v>
      </c>
      <c r="J17" s="73">
        <f t="shared" si="8"/>
        <v>0.54817788758492891</v>
      </c>
      <c r="K17" s="22">
        <v>104</v>
      </c>
      <c r="L17" s="73">
        <f t="shared" si="9"/>
        <v>0.42228357966542146</v>
      </c>
      <c r="M17" s="100">
        <f t="shared" si="10"/>
        <v>1203</v>
      </c>
      <c r="N17" s="73">
        <f t="shared" si="11"/>
        <v>4.644070413835701</v>
      </c>
      <c r="O17" s="100">
        <f t="shared" si="12"/>
        <v>912</v>
      </c>
      <c r="P17" s="73">
        <f t="shared" si="13"/>
        <v>3.7031021601429268</v>
      </c>
      <c r="Q17" s="57">
        <f t="shared" si="0"/>
        <v>4.0958925262507719</v>
      </c>
      <c r="R17" s="58">
        <f t="shared" si="1"/>
        <v>3.2808185804775052</v>
      </c>
      <c r="S17" s="58">
        <f t="shared" si="2"/>
        <v>0.54817788758492891</v>
      </c>
      <c r="T17" s="58">
        <f t="shared" si="3"/>
        <v>0.42228357966542146</v>
      </c>
      <c r="U17" s="58">
        <f t="shared" si="4"/>
        <v>4.644070413835701</v>
      </c>
      <c r="V17" s="58">
        <f t="shared" si="5"/>
        <v>3.7031021601429268</v>
      </c>
    </row>
    <row r="18" spans="1:22" ht="12.2" customHeight="1" x14ac:dyDescent="0.2">
      <c r="A18" s="4">
        <v>11</v>
      </c>
      <c r="B18" s="132" t="s">
        <v>303</v>
      </c>
      <c r="C18" s="21">
        <v>16022</v>
      </c>
      <c r="D18" s="21">
        <v>14647</v>
      </c>
      <c r="E18" s="21">
        <v>500</v>
      </c>
      <c r="F18" s="73">
        <f t="shared" si="6"/>
        <v>3.1207090250905005</v>
      </c>
      <c r="G18" s="21">
        <v>337</v>
      </c>
      <c r="H18" s="73">
        <f t="shared" si="7"/>
        <v>2.3008124530620604</v>
      </c>
      <c r="I18" s="21">
        <v>79</v>
      </c>
      <c r="J18" s="73">
        <f t="shared" si="8"/>
        <v>0.49307202596429911</v>
      </c>
      <c r="K18" s="22">
        <v>53</v>
      </c>
      <c r="L18" s="73">
        <f t="shared" si="9"/>
        <v>0.36184884276643681</v>
      </c>
      <c r="M18" s="100">
        <f t="shared" si="10"/>
        <v>579</v>
      </c>
      <c r="N18" s="73">
        <f t="shared" si="11"/>
        <v>3.6137810510547999</v>
      </c>
      <c r="O18" s="100">
        <f t="shared" si="12"/>
        <v>390</v>
      </c>
      <c r="P18" s="73">
        <f t="shared" si="13"/>
        <v>2.6626612958284972</v>
      </c>
      <c r="Q18" s="57">
        <f t="shared" si="0"/>
        <v>3.1207090250905005</v>
      </c>
      <c r="R18" s="58">
        <f t="shared" si="1"/>
        <v>2.3008124530620604</v>
      </c>
      <c r="S18" s="58">
        <f t="shared" si="2"/>
        <v>0.49307202596429911</v>
      </c>
      <c r="T18" s="58">
        <f t="shared" si="3"/>
        <v>0.36184884276643681</v>
      </c>
      <c r="U18" s="58">
        <f t="shared" si="4"/>
        <v>3.6137810510547999</v>
      </c>
      <c r="V18" s="58">
        <f t="shared" si="5"/>
        <v>2.6626612958284972</v>
      </c>
    </row>
    <row r="19" spans="1:22" ht="12.2" customHeight="1" x14ac:dyDescent="0.2">
      <c r="A19" s="4">
        <v>12</v>
      </c>
      <c r="B19" s="132" t="s">
        <v>304</v>
      </c>
      <c r="C19" s="21">
        <v>17323</v>
      </c>
      <c r="D19" s="21">
        <v>18787</v>
      </c>
      <c r="E19" s="21">
        <v>204</v>
      </c>
      <c r="F19" s="73">
        <f t="shared" si="6"/>
        <v>1.1776251226692835</v>
      </c>
      <c r="G19" s="21">
        <v>180</v>
      </c>
      <c r="H19" s="73">
        <f t="shared" si="7"/>
        <v>0.95810933092031725</v>
      </c>
      <c r="I19" s="21">
        <v>79</v>
      </c>
      <c r="J19" s="73">
        <f t="shared" si="8"/>
        <v>0.45604110142585003</v>
      </c>
      <c r="K19" s="22">
        <v>44</v>
      </c>
      <c r="L19" s="73">
        <f t="shared" si="9"/>
        <v>0.23420450311385532</v>
      </c>
      <c r="M19" s="100">
        <f t="shared" si="10"/>
        <v>283</v>
      </c>
      <c r="N19" s="73">
        <f t="shared" si="11"/>
        <v>1.6336662240951336</v>
      </c>
      <c r="O19" s="100">
        <f t="shared" si="12"/>
        <v>224</v>
      </c>
      <c r="P19" s="73">
        <f t="shared" si="13"/>
        <v>1.1923138340341726</v>
      </c>
      <c r="Q19" s="57">
        <f t="shared" si="0"/>
        <v>1.1776251226692835</v>
      </c>
      <c r="R19" s="58">
        <f t="shared" si="1"/>
        <v>0.95810933092031725</v>
      </c>
      <c r="S19" s="58">
        <f t="shared" si="2"/>
        <v>0.45604110142585003</v>
      </c>
      <c r="T19" s="58">
        <f t="shared" si="3"/>
        <v>0.23420450311385532</v>
      </c>
      <c r="U19" s="58">
        <f t="shared" si="4"/>
        <v>1.6336662240951336</v>
      </c>
      <c r="V19" s="58">
        <f t="shared" si="5"/>
        <v>1.1923138340341726</v>
      </c>
    </row>
    <row r="20" spans="1:22" ht="12.2" customHeight="1" x14ac:dyDescent="0.2">
      <c r="A20" s="4">
        <v>13</v>
      </c>
      <c r="B20" s="132" t="s">
        <v>305</v>
      </c>
      <c r="C20" s="21">
        <v>24060</v>
      </c>
      <c r="D20" s="21">
        <v>24102</v>
      </c>
      <c r="E20" s="21">
        <v>800</v>
      </c>
      <c r="F20" s="73">
        <f t="shared" si="6"/>
        <v>3.3250207813798838</v>
      </c>
      <c r="G20" s="21">
        <v>746</v>
      </c>
      <c r="H20" s="73">
        <f t="shared" si="7"/>
        <v>3.0951788233341633</v>
      </c>
      <c r="I20" s="21">
        <v>130</v>
      </c>
      <c r="J20" s="73">
        <f t="shared" si="8"/>
        <v>0.54031587697423111</v>
      </c>
      <c r="K20" s="22">
        <v>35</v>
      </c>
      <c r="L20" s="73">
        <f t="shared" si="9"/>
        <v>0.14521616463364037</v>
      </c>
      <c r="M20" s="100">
        <f t="shared" si="10"/>
        <v>930</v>
      </c>
      <c r="N20" s="73">
        <f t="shared" si="11"/>
        <v>3.8653366583541149</v>
      </c>
      <c r="O20" s="100">
        <f t="shared" si="12"/>
        <v>781</v>
      </c>
      <c r="P20" s="73">
        <f t="shared" si="13"/>
        <v>3.2403949879678033</v>
      </c>
      <c r="Q20" s="57">
        <f t="shared" si="0"/>
        <v>3.3250207813798838</v>
      </c>
      <c r="R20" s="58">
        <f t="shared" si="1"/>
        <v>3.0951788233341633</v>
      </c>
      <c r="S20" s="58">
        <f t="shared" si="2"/>
        <v>0.54031587697423111</v>
      </c>
      <c r="T20" s="58">
        <f t="shared" si="3"/>
        <v>0.14521616463364037</v>
      </c>
      <c r="U20" s="58">
        <f t="shared" si="4"/>
        <v>3.8653366583541149</v>
      </c>
      <c r="V20" s="58">
        <f t="shared" si="5"/>
        <v>3.2403949879678033</v>
      </c>
    </row>
    <row r="21" spans="1:22" ht="12.2" customHeight="1" x14ac:dyDescent="0.2">
      <c r="A21" s="4">
        <v>14</v>
      </c>
      <c r="B21" s="132" t="s">
        <v>306</v>
      </c>
      <c r="C21" s="21">
        <v>16898</v>
      </c>
      <c r="D21" s="21">
        <v>16066</v>
      </c>
      <c r="E21" s="21">
        <v>518</v>
      </c>
      <c r="F21" s="73">
        <f t="shared" si="6"/>
        <v>3.0654515327257665</v>
      </c>
      <c r="G21" s="21">
        <v>352</v>
      </c>
      <c r="H21" s="73">
        <f t="shared" si="7"/>
        <v>2.1909622805925557</v>
      </c>
      <c r="I21" s="21">
        <v>180</v>
      </c>
      <c r="J21" s="73">
        <f t="shared" si="8"/>
        <v>1.065214818321695</v>
      </c>
      <c r="K21" s="22">
        <v>144</v>
      </c>
      <c r="L21" s="73">
        <f t="shared" si="9"/>
        <v>0.89630275115150004</v>
      </c>
      <c r="M21" s="100">
        <f t="shared" si="10"/>
        <v>698</v>
      </c>
      <c r="N21" s="73">
        <f t="shared" si="11"/>
        <v>4.130666351047461</v>
      </c>
      <c r="O21" s="100">
        <f t="shared" si="12"/>
        <v>496</v>
      </c>
      <c r="P21" s="73">
        <f t="shared" si="13"/>
        <v>3.0872650317440558</v>
      </c>
      <c r="Q21" s="57">
        <f t="shared" si="0"/>
        <v>3.0654515327257665</v>
      </c>
      <c r="R21" s="58">
        <f t="shared" si="1"/>
        <v>2.1909622805925557</v>
      </c>
      <c r="S21" s="58">
        <f t="shared" si="2"/>
        <v>1.065214818321695</v>
      </c>
      <c r="T21" s="58">
        <f t="shared" si="3"/>
        <v>0.89630275115150004</v>
      </c>
      <c r="U21" s="58">
        <f t="shared" si="4"/>
        <v>4.130666351047461</v>
      </c>
      <c r="V21" s="58">
        <f t="shared" si="5"/>
        <v>3.0872650317440558</v>
      </c>
    </row>
    <row r="22" spans="1:22" ht="12.2" customHeight="1" x14ac:dyDescent="0.2">
      <c r="A22" s="4">
        <v>15</v>
      </c>
      <c r="B22" s="132" t="s">
        <v>307</v>
      </c>
      <c r="C22" s="21">
        <v>34788</v>
      </c>
      <c r="D22" s="21">
        <v>33492</v>
      </c>
      <c r="E22" s="21">
        <v>1044</v>
      </c>
      <c r="F22" s="73">
        <f t="shared" si="6"/>
        <v>3.0010348395998618</v>
      </c>
      <c r="G22" s="21">
        <v>698</v>
      </c>
      <c r="H22" s="73">
        <f t="shared" si="7"/>
        <v>2.0840797802460287</v>
      </c>
      <c r="I22" s="21">
        <v>419</v>
      </c>
      <c r="J22" s="73">
        <f t="shared" si="8"/>
        <v>1.2044383120616304</v>
      </c>
      <c r="K22" s="22">
        <v>409</v>
      </c>
      <c r="L22" s="73">
        <f t="shared" si="9"/>
        <v>1.2211871491699511</v>
      </c>
      <c r="M22" s="100">
        <f t="shared" si="10"/>
        <v>1463</v>
      </c>
      <c r="N22" s="73">
        <f t="shared" si="11"/>
        <v>4.2054731516614927</v>
      </c>
      <c r="O22" s="100">
        <f t="shared" si="12"/>
        <v>1107</v>
      </c>
      <c r="P22" s="73">
        <f t="shared" si="13"/>
        <v>3.3052669294159798</v>
      </c>
      <c r="Q22" s="57">
        <f t="shared" si="0"/>
        <v>3.0010348395998618</v>
      </c>
      <c r="R22" s="58">
        <f t="shared" si="1"/>
        <v>2.0840797802460287</v>
      </c>
      <c r="S22" s="58">
        <f t="shared" si="2"/>
        <v>1.2044383120616304</v>
      </c>
      <c r="T22" s="58">
        <f t="shared" si="3"/>
        <v>1.2211871491699511</v>
      </c>
      <c r="U22" s="58">
        <f t="shared" si="4"/>
        <v>4.2054731516614927</v>
      </c>
      <c r="V22" s="58">
        <f t="shared" si="5"/>
        <v>3.3052669294159798</v>
      </c>
    </row>
    <row r="23" spans="1:22" ht="12.2" customHeight="1" x14ac:dyDescent="0.2">
      <c r="A23" s="4">
        <v>16</v>
      </c>
      <c r="B23" s="132" t="s">
        <v>308</v>
      </c>
      <c r="C23" s="21">
        <v>22871</v>
      </c>
      <c r="D23" s="21">
        <v>22064</v>
      </c>
      <c r="E23" s="21">
        <v>551</v>
      </c>
      <c r="F23" s="73">
        <f t="shared" si="6"/>
        <v>2.4091644440557913</v>
      </c>
      <c r="G23" s="21">
        <v>424</v>
      </c>
      <c r="H23" s="73">
        <f t="shared" si="7"/>
        <v>1.9216823785351704</v>
      </c>
      <c r="I23" s="21">
        <v>97</v>
      </c>
      <c r="J23" s="73">
        <f t="shared" si="8"/>
        <v>0.42411787853613747</v>
      </c>
      <c r="K23" s="22">
        <v>93</v>
      </c>
      <c r="L23" s="73">
        <f t="shared" si="9"/>
        <v>0.42150108774474254</v>
      </c>
      <c r="M23" s="100">
        <f t="shared" si="10"/>
        <v>648</v>
      </c>
      <c r="N23" s="73">
        <f t="shared" si="11"/>
        <v>2.8332823225919288</v>
      </c>
      <c r="O23" s="100">
        <f t="shared" si="12"/>
        <v>517</v>
      </c>
      <c r="P23" s="73">
        <f t="shared" si="13"/>
        <v>2.3431834662799131</v>
      </c>
      <c r="Q23" s="57">
        <f t="shared" si="0"/>
        <v>2.4091644440557913</v>
      </c>
      <c r="R23" s="58">
        <f t="shared" si="1"/>
        <v>1.9216823785351704</v>
      </c>
      <c r="S23" s="58">
        <f t="shared" si="2"/>
        <v>0.42411787853613747</v>
      </c>
      <c r="T23" s="58">
        <f t="shared" si="3"/>
        <v>0.42150108774474254</v>
      </c>
      <c r="U23" s="58">
        <f t="shared" si="4"/>
        <v>2.8332823225919288</v>
      </c>
      <c r="V23" s="58">
        <f t="shared" si="5"/>
        <v>2.3431834662799131</v>
      </c>
    </row>
    <row r="24" spans="1:22" ht="12.2" customHeight="1" x14ac:dyDescent="0.2">
      <c r="A24" s="4">
        <v>17</v>
      </c>
      <c r="B24" s="132" t="s">
        <v>309</v>
      </c>
      <c r="C24" s="21">
        <v>11570</v>
      </c>
      <c r="D24" s="21">
        <v>11318</v>
      </c>
      <c r="E24" s="21">
        <v>341</v>
      </c>
      <c r="F24" s="73">
        <f t="shared" si="6"/>
        <v>2.9472774416594643</v>
      </c>
      <c r="G24" s="21">
        <v>254</v>
      </c>
      <c r="H24" s="73">
        <f t="shared" si="7"/>
        <v>2.2442127584378864</v>
      </c>
      <c r="I24" s="21">
        <v>66</v>
      </c>
      <c r="J24" s="73">
        <f t="shared" si="8"/>
        <v>0.57044079515989632</v>
      </c>
      <c r="K24" s="22">
        <v>89</v>
      </c>
      <c r="L24" s="73">
        <f t="shared" si="9"/>
        <v>0.7863580137833539</v>
      </c>
      <c r="M24" s="100">
        <f t="shared" si="10"/>
        <v>407</v>
      </c>
      <c r="N24" s="73">
        <f t="shared" si="11"/>
        <v>3.5177182368193605</v>
      </c>
      <c r="O24" s="100">
        <f t="shared" si="12"/>
        <v>343</v>
      </c>
      <c r="P24" s="73">
        <f t="shared" si="13"/>
        <v>3.0305707722212407</v>
      </c>
      <c r="Q24" s="57">
        <f t="shared" si="0"/>
        <v>2.9472774416594643</v>
      </c>
      <c r="R24" s="58">
        <f t="shared" si="1"/>
        <v>2.2442127584378864</v>
      </c>
      <c r="S24" s="58">
        <f t="shared" si="2"/>
        <v>0.57044079515989632</v>
      </c>
      <c r="T24" s="58">
        <f t="shared" si="3"/>
        <v>0.7863580137833539</v>
      </c>
      <c r="U24" s="58">
        <f t="shared" si="4"/>
        <v>3.5177182368193605</v>
      </c>
      <c r="V24" s="58">
        <f t="shared" si="5"/>
        <v>3.0305707722212407</v>
      </c>
    </row>
    <row r="25" spans="1:22" ht="12.2" customHeight="1" x14ac:dyDescent="0.2">
      <c r="A25" s="4">
        <v>18</v>
      </c>
      <c r="B25" s="132" t="s">
        <v>310</v>
      </c>
      <c r="C25" s="21">
        <v>18081</v>
      </c>
      <c r="D25" s="21">
        <v>19367</v>
      </c>
      <c r="E25" s="21">
        <v>394</v>
      </c>
      <c r="F25" s="73">
        <f t="shared" si="6"/>
        <v>2.1790830153199492</v>
      </c>
      <c r="G25" s="21">
        <v>386</v>
      </c>
      <c r="H25" s="73">
        <f t="shared" si="7"/>
        <v>1.993081014096143</v>
      </c>
      <c r="I25" s="21">
        <v>157</v>
      </c>
      <c r="J25" s="73">
        <f t="shared" si="8"/>
        <v>0.86831480559703555</v>
      </c>
      <c r="K25" s="22">
        <v>144</v>
      </c>
      <c r="L25" s="73">
        <f t="shared" si="9"/>
        <v>0.74353281354882017</v>
      </c>
      <c r="M25" s="100">
        <f t="shared" si="10"/>
        <v>551</v>
      </c>
      <c r="N25" s="73">
        <f t="shared" si="11"/>
        <v>3.0473978209169847</v>
      </c>
      <c r="O25" s="100">
        <f t="shared" si="12"/>
        <v>530</v>
      </c>
      <c r="P25" s="73">
        <f t="shared" si="13"/>
        <v>2.736613827644963</v>
      </c>
      <c r="Q25" s="57">
        <f t="shared" si="0"/>
        <v>2.1790830153199492</v>
      </c>
      <c r="R25" s="58">
        <f t="shared" si="1"/>
        <v>1.993081014096143</v>
      </c>
      <c r="S25" s="58">
        <f t="shared" si="2"/>
        <v>0.86831480559703555</v>
      </c>
      <c r="T25" s="58">
        <f t="shared" si="3"/>
        <v>0.74353281354882017</v>
      </c>
      <c r="U25" s="58">
        <f t="shared" si="4"/>
        <v>3.0473978209169847</v>
      </c>
      <c r="V25" s="58">
        <f t="shared" si="5"/>
        <v>2.736613827644963</v>
      </c>
    </row>
    <row r="26" spans="1:22" ht="12.2" customHeight="1" x14ac:dyDescent="0.2">
      <c r="A26" s="4">
        <v>19</v>
      </c>
      <c r="B26" s="132" t="s">
        <v>311</v>
      </c>
      <c r="C26" s="21">
        <v>12263</v>
      </c>
      <c r="D26" s="21">
        <v>11852</v>
      </c>
      <c r="E26" s="21">
        <v>233</v>
      </c>
      <c r="F26" s="73">
        <f t="shared" si="6"/>
        <v>1.9000244638342982</v>
      </c>
      <c r="G26" s="21">
        <v>180</v>
      </c>
      <c r="H26" s="73">
        <f t="shared" si="7"/>
        <v>1.5187310158623017</v>
      </c>
      <c r="I26" s="21">
        <v>42</v>
      </c>
      <c r="J26" s="73">
        <f t="shared" si="8"/>
        <v>0.34249368017613963</v>
      </c>
      <c r="K26" s="22">
        <v>48</v>
      </c>
      <c r="L26" s="73">
        <f t="shared" si="9"/>
        <v>0.40499493756328048</v>
      </c>
      <c r="M26" s="100">
        <f t="shared" si="10"/>
        <v>275</v>
      </c>
      <c r="N26" s="73">
        <f t="shared" si="11"/>
        <v>2.2425181440104378</v>
      </c>
      <c r="O26" s="100">
        <f t="shared" si="12"/>
        <v>228</v>
      </c>
      <c r="P26" s="73">
        <f t="shared" si="13"/>
        <v>1.9237259534255822</v>
      </c>
      <c r="Q26" s="57">
        <f t="shared" si="0"/>
        <v>1.9000244638342982</v>
      </c>
      <c r="R26" s="58">
        <f t="shared" si="1"/>
        <v>1.5187310158623017</v>
      </c>
      <c r="S26" s="58">
        <f t="shared" si="2"/>
        <v>0.34249368017613963</v>
      </c>
      <c r="T26" s="58">
        <f t="shared" si="3"/>
        <v>0.40499493756328048</v>
      </c>
      <c r="U26" s="58">
        <f t="shared" si="4"/>
        <v>2.2425181440104378</v>
      </c>
      <c r="V26" s="58">
        <f t="shared" si="5"/>
        <v>1.9237259534255822</v>
      </c>
    </row>
    <row r="27" spans="1:22" ht="12.2" customHeight="1" x14ac:dyDescent="0.2">
      <c r="A27" s="4">
        <v>20</v>
      </c>
      <c r="B27" s="132" t="s">
        <v>312</v>
      </c>
      <c r="C27" s="21">
        <v>38367</v>
      </c>
      <c r="D27" s="21">
        <v>36016</v>
      </c>
      <c r="E27" s="21">
        <v>1054</v>
      </c>
      <c r="F27" s="73">
        <f t="shared" si="6"/>
        <v>2.7471525008470823</v>
      </c>
      <c r="G27" s="21">
        <v>896</v>
      </c>
      <c r="H27" s="73">
        <f t="shared" si="7"/>
        <v>2.4877832074633495</v>
      </c>
      <c r="I27" s="21">
        <v>527</v>
      </c>
      <c r="J27" s="73">
        <f t="shared" si="8"/>
        <v>1.3735762504235411</v>
      </c>
      <c r="K27" s="22">
        <v>332</v>
      </c>
      <c r="L27" s="73">
        <f t="shared" si="9"/>
        <v>0.92181252776543754</v>
      </c>
      <c r="M27" s="100">
        <f t="shared" si="10"/>
        <v>1581</v>
      </c>
      <c r="N27" s="73">
        <f t="shared" si="11"/>
        <v>4.1207287512706232</v>
      </c>
      <c r="O27" s="100">
        <f t="shared" si="12"/>
        <v>1228</v>
      </c>
      <c r="P27" s="73">
        <f t="shared" si="13"/>
        <v>3.4095957352287871</v>
      </c>
      <c r="Q27" s="57">
        <f t="shared" si="0"/>
        <v>2.7471525008470823</v>
      </c>
      <c r="R27" s="58">
        <f t="shared" si="1"/>
        <v>2.4877832074633495</v>
      </c>
      <c r="S27" s="58">
        <f t="shared" si="2"/>
        <v>1.3735762504235411</v>
      </c>
      <c r="T27" s="58">
        <f t="shared" si="3"/>
        <v>0.92181252776543754</v>
      </c>
      <c r="U27" s="58">
        <f t="shared" si="4"/>
        <v>4.1207287512706232</v>
      </c>
      <c r="V27" s="58">
        <f t="shared" si="5"/>
        <v>3.4095957352287871</v>
      </c>
    </row>
    <row r="28" spans="1:22" ht="12.2" customHeight="1" x14ac:dyDescent="0.2">
      <c r="A28" s="4">
        <v>21</v>
      </c>
      <c r="B28" s="132" t="s">
        <v>313</v>
      </c>
      <c r="C28" s="21">
        <v>16915</v>
      </c>
      <c r="D28" s="21">
        <v>17802</v>
      </c>
      <c r="E28" s="21">
        <v>406</v>
      </c>
      <c r="F28" s="73">
        <f t="shared" si="6"/>
        <v>2.4002364765001478</v>
      </c>
      <c r="G28" s="21">
        <v>320</v>
      </c>
      <c r="H28" s="73">
        <f t="shared" si="7"/>
        <v>1.7975508369846085</v>
      </c>
      <c r="I28" s="21">
        <v>102</v>
      </c>
      <c r="J28" s="73">
        <f t="shared" si="8"/>
        <v>0.60301507537688437</v>
      </c>
      <c r="K28" s="22">
        <v>93</v>
      </c>
      <c r="L28" s="73">
        <f t="shared" si="9"/>
        <v>0.52241321199865187</v>
      </c>
      <c r="M28" s="100">
        <f t="shared" si="10"/>
        <v>508</v>
      </c>
      <c r="N28" s="73">
        <f t="shared" si="11"/>
        <v>3.0032515518770322</v>
      </c>
      <c r="O28" s="100">
        <f t="shared" si="12"/>
        <v>413</v>
      </c>
      <c r="P28" s="73">
        <f t="shared" si="13"/>
        <v>2.3199640489832603</v>
      </c>
      <c r="Q28" s="57">
        <f t="shared" si="0"/>
        <v>2.4002364765001478</v>
      </c>
      <c r="R28" s="58">
        <f t="shared" si="1"/>
        <v>1.7975508369846085</v>
      </c>
      <c r="S28" s="58">
        <f t="shared" si="2"/>
        <v>0.60301507537688437</v>
      </c>
      <c r="T28" s="58">
        <f t="shared" si="3"/>
        <v>0.52241321199865187</v>
      </c>
      <c r="U28" s="58">
        <f t="shared" si="4"/>
        <v>3.0032515518770322</v>
      </c>
      <c r="V28" s="58">
        <f t="shared" si="5"/>
        <v>2.3199640489832603</v>
      </c>
    </row>
    <row r="29" spans="1:22" ht="12.2" customHeight="1" x14ac:dyDescent="0.2">
      <c r="A29" s="4">
        <v>22</v>
      </c>
      <c r="B29" s="132" t="s">
        <v>314</v>
      </c>
      <c r="C29" s="21">
        <v>19008</v>
      </c>
      <c r="D29" s="21">
        <v>17857</v>
      </c>
      <c r="E29" s="21">
        <v>411</v>
      </c>
      <c r="F29" s="73">
        <f t="shared" si="6"/>
        <v>2.1622474747474749</v>
      </c>
      <c r="G29" s="21">
        <v>331</v>
      </c>
      <c r="H29" s="73">
        <f t="shared" si="7"/>
        <v>1.8536148289186314</v>
      </c>
      <c r="I29" s="21">
        <v>103</v>
      </c>
      <c r="J29" s="73">
        <f t="shared" si="8"/>
        <v>0.54187710437710435</v>
      </c>
      <c r="K29" s="22">
        <v>91</v>
      </c>
      <c r="L29" s="73">
        <f t="shared" si="9"/>
        <v>0.50960407683261466</v>
      </c>
      <c r="M29" s="100">
        <f t="shared" si="10"/>
        <v>514</v>
      </c>
      <c r="N29" s="73">
        <f t="shared" si="11"/>
        <v>2.7041245791245792</v>
      </c>
      <c r="O29" s="100">
        <f t="shared" si="12"/>
        <v>422</v>
      </c>
      <c r="P29" s="73">
        <f t="shared" si="13"/>
        <v>2.3632189057512458</v>
      </c>
      <c r="Q29" s="57">
        <f t="shared" si="0"/>
        <v>2.1622474747474749</v>
      </c>
      <c r="R29" s="58">
        <f t="shared" si="1"/>
        <v>1.8536148289186314</v>
      </c>
      <c r="S29" s="58">
        <f t="shared" si="2"/>
        <v>0.54187710437710435</v>
      </c>
      <c r="T29" s="58">
        <f t="shared" si="3"/>
        <v>0.50960407683261466</v>
      </c>
      <c r="U29" s="58">
        <f t="shared" si="4"/>
        <v>2.7041245791245792</v>
      </c>
      <c r="V29" s="58">
        <f t="shared" si="5"/>
        <v>2.3632189057512458</v>
      </c>
    </row>
    <row r="30" spans="1:22" ht="12.2" customHeight="1" x14ac:dyDescent="0.2">
      <c r="A30" s="4">
        <v>23</v>
      </c>
      <c r="B30" s="132" t="s">
        <v>315</v>
      </c>
      <c r="C30" s="21">
        <v>17183</v>
      </c>
      <c r="D30" s="21">
        <v>15575</v>
      </c>
      <c r="E30" s="21">
        <v>430</v>
      </c>
      <c r="F30" s="73">
        <f t="shared" si="6"/>
        <v>2.5024733748472325</v>
      </c>
      <c r="G30" s="21">
        <v>305</v>
      </c>
      <c r="H30" s="73">
        <f t="shared" si="7"/>
        <v>1.9582664526484752</v>
      </c>
      <c r="I30" s="21">
        <v>146</v>
      </c>
      <c r="J30" s="73">
        <f t="shared" si="8"/>
        <v>0.84967700634347898</v>
      </c>
      <c r="K30" s="22">
        <v>126</v>
      </c>
      <c r="L30" s="73">
        <f t="shared" si="9"/>
        <v>0.8089887640449438</v>
      </c>
      <c r="M30" s="100">
        <f t="shared" si="10"/>
        <v>576</v>
      </c>
      <c r="N30" s="73">
        <f t="shared" si="11"/>
        <v>3.3521503811907118</v>
      </c>
      <c r="O30" s="100">
        <f t="shared" si="12"/>
        <v>431</v>
      </c>
      <c r="P30" s="73">
        <f t="shared" si="13"/>
        <v>2.7672552166934188</v>
      </c>
      <c r="Q30" s="57">
        <f t="shared" si="0"/>
        <v>2.5024733748472325</v>
      </c>
      <c r="R30" s="58">
        <f t="shared" si="1"/>
        <v>1.9582664526484752</v>
      </c>
      <c r="S30" s="58">
        <f t="shared" si="2"/>
        <v>0.84967700634347898</v>
      </c>
      <c r="T30" s="58">
        <f t="shared" si="3"/>
        <v>0.8089887640449438</v>
      </c>
      <c r="U30" s="58">
        <f t="shared" si="4"/>
        <v>3.3521503811907118</v>
      </c>
      <c r="V30" s="58">
        <f t="shared" si="5"/>
        <v>2.7672552166934188</v>
      </c>
    </row>
    <row r="31" spans="1:22" ht="12.2" customHeight="1" x14ac:dyDescent="0.2">
      <c r="A31" s="4">
        <v>24</v>
      </c>
      <c r="B31" s="132" t="s">
        <v>316</v>
      </c>
      <c r="C31" s="21">
        <v>10771</v>
      </c>
      <c r="D31" s="21">
        <v>10041</v>
      </c>
      <c r="E31" s="21">
        <v>318</v>
      </c>
      <c r="F31" s="73">
        <f t="shared" si="6"/>
        <v>2.9523721102961655</v>
      </c>
      <c r="G31" s="21">
        <v>277</v>
      </c>
      <c r="H31" s="73">
        <f t="shared" si="7"/>
        <v>2.7586893735683695</v>
      </c>
      <c r="I31" s="21">
        <v>72</v>
      </c>
      <c r="J31" s="73">
        <f t="shared" si="8"/>
        <v>0.66846160987837711</v>
      </c>
      <c r="K31" s="22">
        <v>75</v>
      </c>
      <c r="L31" s="73">
        <f t="shared" si="9"/>
        <v>0.74693755602031675</v>
      </c>
      <c r="M31" s="100">
        <f t="shared" si="10"/>
        <v>390</v>
      </c>
      <c r="N31" s="73">
        <f t="shared" si="11"/>
        <v>3.6208337201745429</v>
      </c>
      <c r="O31" s="100">
        <f t="shared" si="12"/>
        <v>352</v>
      </c>
      <c r="P31" s="73">
        <f t="shared" si="13"/>
        <v>3.5056269295886864</v>
      </c>
      <c r="Q31" s="57">
        <f t="shared" si="0"/>
        <v>2.9523721102961655</v>
      </c>
      <c r="R31" s="58">
        <f t="shared" si="1"/>
        <v>2.7586893735683695</v>
      </c>
      <c r="S31" s="58">
        <f t="shared" si="2"/>
        <v>0.66846160987837711</v>
      </c>
      <c r="T31" s="58">
        <f t="shared" si="3"/>
        <v>0.74693755602031675</v>
      </c>
      <c r="U31" s="58">
        <f t="shared" si="4"/>
        <v>3.6208337201745429</v>
      </c>
      <c r="V31" s="58">
        <f t="shared" si="5"/>
        <v>3.5056269295886864</v>
      </c>
    </row>
    <row r="32" spans="1:22" ht="12.2" customHeight="1" x14ac:dyDescent="0.2">
      <c r="A32" s="4">
        <v>25</v>
      </c>
      <c r="B32" s="132" t="s">
        <v>317</v>
      </c>
      <c r="C32" s="21">
        <v>17693</v>
      </c>
      <c r="D32" s="21">
        <v>18361</v>
      </c>
      <c r="E32" s="21">
        <v>359</v>
      </c>
      <c r="F32" s="73">
        <f t="shared" si="6"/>
        <v>2.0290510371333297</v>
      </c>
      <c r="G32" s="21">
        <v>275</v>
      </c>
      <c r="H32" s="73">
        <f t="shared" si="7"/>
        <v>1.4977397745220848</v>
      </c>
      <c r="I32" s="21">
        <v>142</v>
      </c>
      <c r="J32" s="73">
        <f t="shared" si="8"/>
        <v>0.80257729045385184</v>
      </c>
      <c r="K32" s="22">
        <v>117</v>
      </c>
      <c r="L32" s="73">
        <f t="shared" si="9"/>
        <v>0.63722019497848703</v>
      </c>
      <c r="M32" s="100">
        <f t="shared" si="10"/>
        <v>501</v>
      </c>
      <c r="N32" s="73">
        <f t="shared" si="11"/>
        <v>2.8316283275871812</v>
      </c>
      <c r="O32" s="100">
        <f t="shared" si="12"/>
        <v>392</v>
      </c>
      <c r="P32" s="73">
        <f t="shared" si="13"/>
        <v>2.1349599695005717</v>
      </c>
      <c r="Q32" s="57">
        <f t="shared" si="0"/>
        <v>2.0290510371333297</v>
      </c>
      <c r="R32" s="58">
        <f t="shared" si="1"/>
        <v>1.4977397745220848</v>
      </c>
      <c r="S32" s="58">
        <f t="shared" si="2"/>
        <v>0.80257729045385184</v>
      </c>
      <c r="T32" s="58">
        <f t="shared" si="3"/>
        <v>0.63722019497848703</v>
      </c>
      <c r="U32" s="58">
        <f t="shared" si="4"/>
        <v>2.8316283275871812</v>
      </c>
      <c r="V32" s="58">
        <f t="shared" si="5"/>
        <v>2.1349599695005717</v>
      </c>
    </row>
    <row r="33" spans="1:22" ht="12.2" customHeight="1" x14ac:dyDescent="0.2">
      <c r="A33" s="4">
        <v>26</v>
      </c>
      <c r="B33" s="132" t="s">
        <v>96</v>
      </c>
      <c r="C33" s="21">
        <v>26673</v>
      </c>
      <c r="D33" s="21">
        <v>31525</v>
      </c>
      <c r="E33" s="21">
        <v>2397</v>
      </c>
      <c r="F33" s="73">
        <f t="shared" si="6"/>
        <v>8.9866156787762907</v>
      </c>
      <c r="G33" s="21">
        <v>1433</v>
      </c>
      <c r="H33" s="73">
        <f t="shared" si="7"/>
        <v>4.5455987311657413</v>
      </c>
      <c r="I33" s="21">
        <v>13</v>
      </c>
      <c r="J33" s="73">
        <f t="shared" si="8"/>
        <v>4.8738424624151767E-2</v>
      </c>
      <c r="K33" s="22">
        <v>213</v>
      </c>
      <c r="L33" s="73">
        <f t="shared" si="9"/>
        <v>0.67565424266455198</v>
      </c>
      <c r="M33" s="100">
        <f t="shared" si="10"/>
        <v>2410</v>
      </c>
      <c r="N33" s="73">
        <f t="shared" si="11"/>
        <v>9.0353541034004419</v>
      </c>
      <c r="O33" s="100">
        <f t="shared" si="12"/>
        <v>1646</v>
      </c>
      <c r="P33" s="73">
        <f t="shared" si="13"/>
        <v>5.2212529738302935</v>
      </c>
      <c r="Q33" s="57">
        <f t="shared" si="0"/>
        <v>8.9866156787762907</v>
      </c>
      <c r="R33" s="58">
        <f t="shared" si="1"/>
        <v>4.5455987311657413</v>
      </c>
      <c r="S33" s="58">
        <f t="shared" si="2"/>
        <v>4.8738424624151767E-2</v>
      </c>
      <c r="T33" s="58">
        <f t="shared" si="3"/>
        <v>0.67565424266455198</v>
      </c>
      <c r="U33" s="58">
        <f t="shared" si="4"/>
        <v>9.0353541034004419</v>
      </c>
      <c r="V33" s="58">
        <f t="shared" si="5"/>
        <v>5.2212529738302935</v>
      </c>
    </row>
    <row r="34" spans="1:22" ht="12.2" customHeight="1" x14ac:dyDescent="0.2">
      <c r="A34" s="4">
        <v>27</v>
      </c>
      <c r="B34" s="132" t="s">
        <v>97</v>
      </c>
      <c r="C34" s="47"/>
      <c r="D34" s="47"/>
      <c r="E34" s="47"/>
      <c r="F34" s="144"/>
      <c r="G34" s="47"/>
      <c r="H34" s="144"/>
      <c r="I34" s="47"/>
      <c r="J34" s="144"/>
      <c r="K34" s="66"/>
      <c r="L34" s="144"/>
      <c r="M34" s="145"/>
      <c r="N34" s="144"/>
      <c r="O34" s="145"/>
      <c r="P34" s="144" t="str">
        <f t="shared" si="13"/>
        <v>0</v>
      </c>
      <c r="Q34" s="57">
        <f t="shared" si="0"/>
        <v>0</v>
      </c>
      <c r="R34" s="58">
        <f t="shared" si="1"/>
        <v>0</v>
      </c>
      <c r="S34" s="58">
        <f t="shared" si="2"/>
        <v>0</v>
      </c>
      <c r="T34" s="58">
        <f t="shared" si="3"/>
        <v>0</v>
      </c>
      <c r="U34" s="58">
        <f t="shared" si="4"/>
        <v>0</v>
      </c>
      <c r="V34" s="58">
        <f t="shared" si="5"/>
        <v>0</v>
      </c>
    </row>
    <row r="35" spans="1:22" x14ac:dyDescent="0.2">
      <c r="A35" s="161"/>
      <c r="B35" s="162" t="s">
        <v>25</v>
      </c>
      <c r="C35" s="61">
        <f>SUM(C8:C34)</f>
        <v>557549</v>
      </c>
      <c r="D35" s="61">
        <f>SUM(D8:D34)</f>
        <v>546057</v>
      </c>
      <c r="E35" s="61">
        <f>SUM(E8:E34)</f>
        <v>15957</v>
      </c>
      <c r="F35" s="107">
        <f>IF(C35=0,0,E35*100/C35)</f>
        <v>2.8619906053100266</v>
      </c>
      <c r="G35" s="61">
        <f>SUM(G8:G34)</f>
        <v>12053</v>
      </c>
      <c r="H35" s="107">
        <f>IF(D35=0,"0",G35*100/D35)</f>
        <v>2.20727872731235</v>
      </c>
      <c r="I35" s="61">
        <f>SUM(I8:I34)</f>
        <v>3818</v>
      </c>
      <c r="J35" s="107">
        <f>IF(C35=0,0,I35*100/C35)</f>
        <v>0.68478286213409045</v>
      </c>
      <c r="K35" s="59">
        <f>SUM(K8:K34)</f>
        <v>3186</v>
      </c>
      <c r="L35" s="107">
        <f>IF(D35=0,0,K35*100/D35)</f>
        <v>0.58345557331926889</v>
      </c>
      <c r="M35" s="61">
        <f>SUM(M8:M34)</f>
        <v>19775</v>
      </c>
      <c r="N35" s="107">
        <f>IF(C35=0,0,M35*100/C35)</f>
        <v>3.5467734674441171</v>
      </c>
      <c r="O35" s="112">
        <f>SUM(O8:O34)</f>
        <v>15239</v>
      </c>
      <c r="P35" s="107">
        <f t="shared" si="13"/>
        <v>2.7907343006316192</v>
      </c>
      <c r="Q35" s="57">
        <f t="shared" si="0"/>
        <v>2.8619906053100266</v>
      </c>
      <c r="R35" s="58">
        <f t="shared" si="1"/>
        <v>2.20727872731235</v>
      </c>
      <c r="S35" s="58">
        <f t="shared" si="2"/>
        <v>0.68478286213409045</v>
      </c>
      <c r="T35" s="58">
        <f t="shared" si="3"/>
        <v>0.58345557331926889</v>
      </c>
      <c r="U35" s="58">
        <f t="shared" si="4"/>
        <v>3.5467734674441171</v>
      </c>
      <c r="V35" s="58">
        <f t="shared" si="5"/>
        <v>2.7907343006316192</v>
      </c>
    </row>
    <row r="36" spans="1:22" ht="12.95" customHeight="1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58"/>
      <c r="R36" s="58"/>
      <c r="S36" s="58"/>
      <c r="T36" s="58"/>
      <c r="U36" s="58"/>
      <c r="V36" s="58"/>
    </row>
    <row r="37" spans="1:22" ht="12.95" customHeight="1" x14ac:dyDescent="0.2">
      <c r="B37" s="163" t="s">
        <v>389</v>
      </c>
      <c r="Q37" s="58"/>
      <c r="R37" s="58"/>
      <c r="S37" s="58"/>
      <c r="T37" s="58"/>
      <c r="U37" s="58"/>
      <c r="V37" s="58"/>
    </row>
    <row r="38" spans="1:22" ht="12.9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58"/>
      <c r="R38" s="58"/>
      <c r="S38" s="58"/>
      <c r="T38" s="58"/>
      <c r="U38" s="58"/>
      <c r="V38" s="58"/>
    </row>
    <row r="39" spans="1:22" ht="12.95" customHeight="1" x14ac:dyDescent="0.2">
      <c r="B39" s="39"/>
      <c r="C39" s="1"/>
      <c r="D39" s="49"/>
      <c r="E39" s="1"/>
      <c r="F39" s="1"/>
      <c r="G39" s="49"/>
      <c r="H39" s="1"/>
      <c r="I39" s="1"/>
      <c r="J39" s="1"/>
      <c r="K39" s="49"/>
      <c r="L39" s="1"/>
      <c r="M39" s="1"/>
      <c r="N39" s="1"/>
      <c r="O39" s="1"/>
      <c r="P39" s="1"/>
      <c r="Q39" s="58"/>
      <c r="R39" s="58"/>
      <c r="S39" s="58"/>
      <c r="T39" s="58"/>
      <c r="U39" s="58"/>
      <c r="V39" s="58"/>
    </row>
    <row r="40" spans="1:22" ht="12.95" customHeight="1" x14ac:dyDescent="0.2">
      <c r="B40" s="39"/>
      <c r="C40" s="1"/>
      <c r="D40" s="49"/>
      <c r="E40" s="1"/>
      <c r="F40" s="1"/>
      <c r="G40" s="49"/>
      <c r="H40" s="1"/>
      <c r="I40" s="1"/>
      <c r="J40" s="1"/>
      <c r="K40" s="49"/>
      <c r="L40" s="1"/>
      <c r="M40" s="1"/>
      <c r="N40" s="1"/>
      <c r="O40" s="1"/>
      <c r="P40" s="1"/>
      <c r="Q40" s="58"/>
      <c r="R40" s="58"/>
      <c r="S40" s="58"/>
      <c r="T40" s="58"/>
      <c r="U40" s="58"/>
      <c r="V40" s="58"/>
    </row>
    <row r="41" spans="1:22" ht="12.95" customHeight="1" x14ac:dyDescent="0.2">
      <c r="B41" s="39"/>
      <c r="C41" s="1"/>
      <c r="D41" s="49"/>
      <c r="E41" s="1"/>
      <c r="F41" s="1"/>
      <c r="G41" s="49"/>
      <c r="H41" s="1"/>
      <c r="I41" s="1"/>
      <c r="J41" s="1"/>
      <c r="K41" s="49"/>
      <c r="L41" s="1"/>
      <c r="M41" s="1"/>
      <c r="N41" s="1"/>
      <c r="O41" s="1"/>
      <c r="P41" s="1"/>
      <c r="Q41" s="58"/>
      <c r="R41" s="58"/>
      <c r="S41" s="58"/>
      <c r="T41" s="58"/>
      <c r="U41" s="58"/>
      <c r="V41" s="58"/>
    </row>
    <row r="42" spans="1:22" ht="12.95" customHeight="1" x14ac:dyDescent="0.2">
      <c r="B42" s="39"/>
      <c r="C42" s="1"/>
      <c r="D42" s="4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58"/>
      <c r="R42" s="58"/>
      <c r="S42" s="58"/>
      <c r="T42" s="58"/>
      <c r="U42" s="58"/>
      <c r="V42" s="58"/>
    </row>
    <row r="43" spans="1:22" ht="12.95" customHeight="1" x14ac:dyDescent="0.2">
      <c r="B43" s="3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58"/>
      <c r="R43" s="58"/>
      <c r="S43" s="58"/>
      <c r="T43" s="58"/>
      <c r="U43" s="58"/>
      <c r="V43" s="58"/>
    </row>
    <row r="44" spans="1:22" ht="12.9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8"/>
      <c r="R44" s="58"/>
      <c r="S44" s="58"/>
      <c r="T44" s="58"/>
      <c r="U44" s="58"/>
      <c r="V44" s="58"/>
    </row>
    <row r="45" spans="1:22" ht="12.9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8"/>
      <c r="R45" s="58"/>
      <c r="S45" s="58"/>
      <c r="T45" s="58"/>
      <c r="U45" s="58"/>
      <c r="V45" s="58"/>
    </row>
    <row r="46" spans="1:22" ht="12.9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8"/>
      <c r="R46" s="58"/>
      <c r="S46" s="58"/>
      <c r="T46" s="58"/>
      <c r="U46" s="58"/>
      <c r="V46" s="58"/>
    </row>
    <row r="47" spans="1:22" ht="12.9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8"/>
      <c r="R47" s="58"/>
      <c r="S47" s="58"/>
      <c r="T47" s="58"/>
      <c r="U47" s="58"/>
      <c r="V47" s="58"/>
    </row>
    <row r="48" spans="1:22" ht="12.9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58"/>
      <c r="R48" s="58"/>
      <c r="S48" s="58"/>
      <c r="T48" s="58"/>
      <c r="U48" s="58"/>
      <c r="V48" s="58"/>
    </row>
    <row r="49" spans="2:22" ht="12.9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58"/>
      <c r="R49" s="58"/>
      <c r="S49" s="58"/>
      <c r="T49" s="58"/>
      <c r="U49" s="58"/>
      <c r="V49" s="58"/>
    </row>
    <row r="50" spans="2:22" ht="12.9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58"/>
      <c r="R50" s="58"/>
      <c r="S50" s="58"/>
      <c r="T50" s="58"/>
      <c r="U50" s="58"/>
      <c r="V50" s="58"/>
    </row>
    <row r="51" spans="2:22" ht="12.9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8"/>
      <c r="R51" s="58"/>
      <c r="S51" s="58"/>
      <c r="T51" s="58"/>
      <c r="U51" s="58"/>
      <c r="V51" s="58"/>
    </row>
    <row r="52" spans="2:22" ht="12.9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58"/>
      <c r="R52" s="58"/>
      <c r="S52" s="58"/>
      <c r="T52" s="58"/>
      <c r="U52" s="58"/>
      <c r="V52" s="58"/>
    </row>
    <row r="53" spans="2:22" ht="12.9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58"/>
      <c r="R53" s="58"/>
      <c r="S53" s="58"/>
      <c r="T53" s="58"/>
      <c r="U53" s="58"/>
      <c r="V53" s="58"/>
    </row>
    <row r="54" spans="2:22" ht="12.9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8"/>
      <c r="R54" s="58"/>
      <c r="S54" s="58"/>
      <c r="T54" s="58"/>
      <c r="U54" s="58"/>
      <c r="V54" s="58"/>
    </row>
    <row r="55" spans="2:22" ht="12.9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58"/>
      <c r="R55" s="58"/>
      <c r="S55" s="58"/>
      <c r="T55" s="58"/>
      <c r="U55" s="58"/>
      <c r="V55" s="58"/>
    </row>
    <row r="56" spans="2:22" ht="12.9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58"/>
      <c r="R56" s="58"/>
      <c r="S56" s="58"/>
      <c r="T56" s="58"/>
      <c r="U56" s="58"/>
      <c r="V56" s="58"/>
    </row>
    <row r="57" spans="2:22" ht="12.95" customHeight="1" x14ac:dyDescent="0.2">
      <c r="Q57" s="58"/>
      <c r="R57" s="58"/>
      <c r="S57" s="58"/>
      <c r="T57" s="58"/>
      <c r="U57" s="58"/>
      <c r="V57" s="58"/>
    </row>
    <row r="58" spans="2:22" ht="12.95" customHeight="1" x14ac:dyDescent="0.2">
      <c r="Q58" s="58"/>
      <c r="R58" s="58"/>
      <c r="S58" s="58"/>
      <c r="T58" s="58"/>
      <c r="U58" s="58"/>
      <c r="V58" s="58"/>
    </row>
    <row r="59" spans="2:22" ht="12.95" customHeight="1" x14ac:dyDescent="0.2">
      <c r="Q59" s="58"/>
      <c r="R59" s="58"/>
      <c r="S59" s="58"/>
      <c r="T59" s="58"/>
      <c r="U59" s="58"/>
      <c r="V59" s="58"/>
    </row>
    <row r="60" spans="2:22" ht="12.95" customHeight="1" x14ac:dyDescent="0.2">
      <c r="Q60" s="58"/>
      <c r="R60" s="58"/>
      <c r="S60" s="58"/>
      <c r="T60" s="58"/>
      <c r="U60" s="58"/>
      <c r="V60" s="58"/>
    </row>
  </sheetData>
  <mergeCells count="16">
    <mergeCell ref="A2:P2"/>
    <mergeCell ref="A3:P3"/>
    <mergeCell ref="A4:A6"/>
    <mergeCell ref="B4:B6"/>
    <mergeCell ref="C4:D4"/>
    <mergeCell ref="E4:H4"/>
    <mergeCell ref="I4:L4"/>
    <mergeCell ref="M4:P4"/>
    <mergeCell ref="C5:C6"/>
    <mergeCell ref="O5:P5"/>
    <mergeCell ref="D5:D6"/>
    <mergeCell ref="E5:F5"/>
    <mergeCell ref="G5:H5"/>
    <mergeCell ref="I5:J5"/>
    <mergeCell ref="K5:L5"/>
    <mergeCell ref="M5:N5"/>
  </mergeCells>
  <pageMargins left="0.31496062992125984" right="0.31496062992125984" top="0.55118110236220474" bottom="0.35433070866141736" header="0.31496062992125984" footer="0.31496062992125984"/>
  <pageSetup paperSize="9" scale="9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>
      <selection activeCell="F40" sqref="F40"/>
    </sheetView>
  </sheetViews>
  <sheetFormatPr defaultRowHeight="12.75" x14ac:dyDescent="0.2"/>
  <cols>
    <col min="1" max="1" width="3.28515625" customWidth="1"/>
    <col min="2" max="2" width="25.28515625" customWidth="1"/>
    <col min="3" max="16" width="8.85546875" customWidth="1"/>
    <col min="17" max="22" width="4" customWidth="1"/>
  </cols>
  <sheetData>
    <row r="1" spans="1:23" ht="12.95" customHeight="1" x14ac:dyDescent="0.2">
      <c r="O1" s="1" t="s">
        <v>401</v>
      </c>
    </row>
    <row r="2" spans="1:23" ht="34.700000000000003" customHeight="1" x14ac:dyDescent="0.25">
      <c r="A2" s="305" t="s">
        <v>395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165"/>
    </row>
    <row r="3" spans="1:23" ht="8.2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23" ht="39.200000000000003" customHeight="1" x14ac:dyDescent="0.2">
      <c r="A4" s="385" t="s">
        <v>1</v>
      </c>
      <c r="B4" s="258" t="s">
        <v>70</v>
      </c>
      <c r="C4" s="258" t="s">
        <v>396</v>
      </c>
      <c r="D4" s="258"/>
      <c r="E4" s="385" t="s">
        <v>397</v>
      </c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56"/>
    </row>
    <row r="5" spans="1:23" ht="27.2" customHeight="1" x14ac:dyDescent="0.2">
      <c r="A5" s="385"/>
      <c r="B5" s="258"/>
      <c r="C5" s="258">
        <v>2017</v>
      </c>
      <c r="D5" s="258">
        <v>2018</v>
      </c>
      <c r="E5" s="385" t="s">
        <v>398</v>
      </c>
      <c r="F5" s="385"/>
      <c r="G5" s="258" t="s">
        <v>399</v>
      </c>
      <c r="H5" s="258"/>
      <c r="I5" s="385" t="s">
        <v>333</v>
      </c>
      <c r="J5" s="385"/>
      <c r="K5" s="258" t="s">
        <v>399</v>
      </c>
      <c r="L5" s="258"/>
      <c r="M5" s="258" t="s">
        <v>400</v>
      </c>
      <c r="N5" s="258"/>
      <c r="O5" s="258" t="s">
        <v>399</v>
      </c>
      <c r="P5" s="258"/>
      <c r="Q5" s="56"/>
    </row>
    <row r="6" spans="1:23" ht="24.95" customHeight="1" x14ac:dyDescent="0.2">
      <c r="A6" s="385"/>
      <c r="B6" s="258"/>
      <c r="C6" s="258"/>
      <c r="D6" s="258"/>
      <c r="E6" s="8">
        <v>2017</v>
      </c>
      <c r="F6" s="8">
        <v>2018</v>
      </c>
      <c r="G6" s="8">
        <v>2017</v>
      </c>
      <c r="H6" s="8">
        <v>2018</v>
      </c>
      <c r="I6" s="8">
        <v>2017</v>
      </c>
      <c r="J6" s="8">
        <v>2018</v>
      </c>
      <c r="K6" s="8">
        <v>2017</v>
      </c>
      <c r="L6" s="8">
        <v>2018</v>
      </c>
      <c r="M6" s="8">
        <v>2017</v>
      </c>
      <c r="N6" s="8">
        <v>2018</v>
      </c>
      <c r="O6" s="8">
        <v>2017</v>
      </c>
      <c r="P6" s="8">
        <v>2018</v>
      </c>
      <c r="Q6" s="56"/>
    </row>
    <row r="7" spans="1:23" ht="12.95" customHeight="1" x14ac:dyDescent="0.2">
      <c r="A7" s="150" t="s">
        <v>2</v>
      </c>
      <c r="B7" s="150" t="s">
        <v>4</v>
      </c>
      <c r="C7" s="150">
        <v>1</v>
      </c>
      <c r="D7" s="150">
        <v>2</v>
      </c>
      <c r="E7" s="150">
        <v>3</v>
      </c>
      <c r="F7" s="150">
        <v>4</v>
      </c>
      <c r="G7" s="150">
        <v>5</v>
      </c>
      <c r="H7" s="150">
        <v>6</v>
      </c>
      <c r="I7" s="150">
        <v>7</v>
      </c>
      <c r="J7" s="150">
        <v>8</v>
      </c>
      <c r="K7" s="150">
        <v>9</v>
      </c>
      <c r="L7" s="150">
        <v>10</v>
      </c>
      <c r="M7" s="150">
        <v>11</v>
      </c>
      <c r="N7" s="150">
        <v>12</v>
      </c>
      <c r="O7" s="150">
        <v>13</v>
      </c>
      <c r="P7" s="150">
        <v>14</v>
      </c>
      <c r="Q7" s="56"/>
    </row>
    <row r="8" spans="1:23" ht="12.95" customHeight="1" x14ac:dyDescent="0.2">
      <c r="A8" s="9">
        <v>1</v>
      </c>
      <c r="B8" s="132" t="s">
        <v>71</v>
      </c>
      <c r="C8" s="22"/>
      <c r="D8" s="22"/>
      <c r="E8" s="22"/>
      <c r="F8" s="22"/>
      <c r="G8" s="103"/>
      <c r="H8" s="103"/>
      <c r="I8" s="22"/>
      <c r="J8" s="22"/>
      <c r="K8" s="103"/>
      <c r="L8" s="103"/>
      <c r="M8" s="22"/>
      <c r="N8" s="22"/>
      <c r="O8" s="103"/>
      <c r="P8" s="103"/>
      <c r="Q8" s="166">
        <f t="shared" ref="Q8:Q35" si="0">IF(D8=0,0,SUM(F8*100/D8))</f>
        <v>0</v>
      </c>
      <c r="R8" s="122">
        <f t="shared" ref="R8:R34" si="1">IF(D8=0,0,SUM(J8*100/D8))</f>
        <v>0</v>
      </c>
      <c r="S8" s="122">
        <f t="shared" ref="S8:S35" si="2">IF(D8=0,0,SUM(N8*100/D8))</f>
        <v>0</v>
      </c>
      <c r="T8" s="122">
        <f t="shared" ref="T8:T35" si="3">IF(C8=0,0,SUM(E8*100/C8))</f>
        <v>0</v>
      </c>
      <c r="U8" s="58">
        <f t="shared" ref="U8:U35" si="4">IF(C8=0,0,SUM(I8*100/C8))</f>
        <v>0</v>
      </c>
      <c r="V8" s="58">
        <f t="shared" ref="V8:V35" si="5">IF(C8=0,0,SUM(M8*100/C8))</f>
        <v>0</v>
      </c>
      <c r="W8" s="58"/>
    </row>
    <row r="9" spans="1:23" ht="12.95" customHeight="1" x14ac:dyDescent="0.2">
      <c r="A9" s="9">
        <v>2</v>
      </c>
      <c r="B9" s="132" t="s">
        <v>294</v>
      </c>
      <c r="C9" s="22">
        <v>8051</v>
      </c>
      <c r="D9" s="100">
        <v>6369</v>
      </c>
      <c r="E9" s="22">
        <v>496</v>
      </c>
      <c r="F9" s="21">
        <v>386</v>
      </c>
      <c r="G9" s="103">
        <f t="shared" ref="G9:G33" si="6">IF(C9=0,0,E9/C9*100)</f>
        <v>6.1607253757297231</v>
      </c>
      <c r="H9" s="103">
        <f t="shared" ref="H9:H33" si="7">IF(D9=0,0,F9/D9*100)</f>
        <v>6.0606060606060606</v>
      </c>
      <c r="I9" s="22">
        <v>4</v>
      </c>
      <c r="J9" s="21">
        <v>11</v>
      </c>
      <c r="K9" s="103">
        <f t="shared" ref="K9:K33" si="8">IF(C9=0,0,I9/C9*100)</f>
        <v>4.9683269159110664E-2</v>
      </c>
      <c r="L9" s="103">
        <f t="shared" ref="L9:L33" si="9">IF(D9=0,0,J9/D9*100)</f>
        <v>0.17271157167530224</v>
      </c>
      <c r="M9" s="22">
        <f t="shared" ref="M9:M33" si="10">E9+I9</f>
        <v>500</v>
      </c>
      <c r="N9" s="22">
        <f t="shared" ref="N9:N33" si="11">F9+J9</f>
        <v>397</v>
      </c>
      <c r="O9" s="103">
        <f t="shared" ref="O9:O33" si="12">IF(C9=0,IF(M9=0,0,100),V9)</f>
        <v>6.210408644888834</v>
      </c>
      <c r="P9" s="103">
        <f t="shared" ref="P9:P33" si="13">IF(D9=0,IF(N9=0,0,100),S9)</f>
        <v>6.2333176322813628</v>
      </c>
      <c r="Q9" s="166">
        <f t="shared" si="0"/>
        <v>6.0606060606060606</v>
      </c>
      <c r="R9" s="122">
        <f t="shared" si="1"/>
        <v>0.17271157167530224</v>
      </c>
      <c r="S9" s="122">
        <f t="shared" si="2"/>
        <v>6.2333176322813628</v>
      </c>
      <c r="T9" s="122">
        <f t="shared" si="3"/>
        <v>6.1607253757297231</v>
      </c>
      <c r="U9" s="58">
        <f t="shared" si="4"/>
        <v>4.9683269159110671E-2</v>
      </c>
      <c r="V9" s="58">
        <f t="shared" si="5"/>
        <v>6.210408644888834</v>
      </c>
      <c r="W9" s="58"/>
    </row>
    <row r="10" spans="1:23" ht="12.95" customHeight="1" x14ac:dyDescent="0.2">
      <c r="A10" s="9">
        <v>3</v>
      </c>
      <c r="B10" s="132" t="s">
        <v>295</v>
      </c>
      <c r="C10" s="22">
        <v>3793</v>
      </c>
      <c r="D10" s="100">
        <v>2479</v>
      </c>
      <c r="E10" s="22">
        <v>185</v>
      </c>
      <c r="F10" s="21">
        <v>113</v>
      </c>
      <c r="G10" s="103">
        <f t="shared" si="6"/>
        <v>4.8774057474294752</v>
      </c>
      <c r="H10" s="103">
        <f t="shared" si="7"/>
        <v>4.5582896329164981</v>
      </c>
      <c r="I10" s="22">
        <v>6</v>
      </c>
      <c r="J10" s="21">
        <v>3</v>
      </c>
      <c r="K10" s="103">
        <f t="shared" si="8"/>
        <v>0.15818613234906406</v>
      </c>
      <c r="L10" s="103">
        <f t="shared" si="9"/>
        <v>0.12101653892698667</v>
      </c>
      <c r="M10" s="22">
        <f t="shared" si="10"/>
        <v>191</v>
      </c>
      <c r="N10" s="22">
        <f t="shared" si="11"/>
        <v>116</v>
      </c>
      <c r="O10" s="103">
        <f t="shared" si="12"/>
        <v>5.0355918797785391</v>
      </c>
      <c r="P10" s="103">
        <f t="shared" si="13"/>
        <v>4.6793061718434856</v>
      </c>
      <c r="Q10" s="166">
        <f t="shared" si="0"/>
        <v>4.558289632916499</v>
      </c>
      <c r="R10" s="122">
        <f t="shared" si="1"/>
        <v>0.12101653892698669</v>
      </c>
      <c r="S10" s="122">
        <f t="shared" si="2"/>
        <v>4.6793061718434856</v>
      </c>
      <c r="T10" s="122">
        <f t="shared" si="3"/>
        <v>4.8774057474294752</v>
      </c>
      <c r="U10" s="58">
        <f t="shared" si="4"/>
        <v>0.15818613234906406</v>
      </c>
      <c r="V10" s="58">
        <f t="shared" si="5"/>
        <v>5.0355918797785391</v>
      </c>
      <c r="W10" s="58"/>
    </row>
    <row r="11" spans="1:23" ht="12.95" customHeight="1" x14ac:dyDescent="0.2">
      <c r="A11" s="9">
        <v>4</v>
      </c>
      <c r="B11" s="132" t="s">
        <v>296</v>
      </c>
      <c r="C11" s="22">
        <v>24889</v>
      </c>
      <c r="D11" s="100">
        <v>15290</v>
      </c>
      <c r="E11" s="22">
        <v>1400</v>
      </c>
      <c r="F11" s="21">
        <v>1024</v>
      </c>
      <c r="G11" s="103">
        <f t="shared" si="6"/>
        <v>5.624974888504962</v>
      </c>
      <c r="H11" s="103">
        <f t="shared" si="7"/>
        <v>6.6971877043819488</v>
      </c>
      <c r="I11" s="22">
        <v>29</v>
      </c>
      <c r="J11" s="21">
        <v>28</v>
      </c>
      <c r="K11" s="103">
        <f t="shared" si="8"/>
        <v>0.11651733697617421</v>
      </c>
      <c r="L11" s="103">
        <f t="shared" si="9"/>
        <v>0.18312622629169392</v>
      </c>
      <c r="M11" s="22">
        <f t="shared" si="10"/>
        <v>1429</v>
      </c>
      <c r="N11" s="22">
        <f t="shared" si="11"/>
        <v>1052</v>
      </c>
      <c r="O11" s="103">
        <f t="shared" si="12"/>
        <v>5.741492225481136</v>
      </c>
      <c r="P11" s="103">
        <f t="shared" si="13"/>
        <v>6.8803139306736432</v>
      </c>
      <c r="Q11" s="166">
        <f t="shared" si="0"/>
        <v>6.6971877043819488</v>
      </c>
      <c r="R11" s="122">
        <f t="shared" si="1"/>
        <v>0.18312622629169392</v>
      </c>
      <c r="S11" s="122">
        <f t="shared" si="2"/>
        <v>6.8803139306736432</v>
      </c>
      <c r="T11" s="122">
        <f t="shared" si="3"/>
        <v>5.624974888504962</v>
      </c>
      <c r="U11" s="58">
        <f t="shared" si="4"/>
        <v>0.11651733697617421</v>
      </c>
      <c r="V11" s="58">
        <f t="shared" si="5"/>
        <v>5.741492225481136</v>
      </c>
      <c r="W11" s="58"/>
    </row>
    <row r="12" spans="1:23" ht="12.95" customHeight="1" x14ac:dyDescent="0.2">
      <c r="A12" s="9">
        <v>5</v>
      </c>
      <c r="B12" s="132" t="s">
        <v>297</v>
      </c>
      <c r="C12" s="22">
        <v>14174</v>
      </c>
      <c r="D12" s="100">
        <v>8608</v>
      </c>
      <c r="E12" s="22">
        <v>413</v>
      </c>
      <c r="F12" s="21">
        <v>302</v>
      </c>
      <c r="G12" s="103">
        <f t="shared" si="6"/>
        <v>2.9137858049950611</v>
      </c>
      <c r="H12" s="103">
        <f t="shared" si="7"/>
        <v>3.5083643122676582</v>
      </c>
      <c r="I12" s="22">
        <v>11</v>
      </c>
      <c r="J12" s="21">
        <v>7</v>
      </c>
      <c r="K12" s="103">
        <f t="shared" si="8"/>
        <v>7.7606885847326085E-2</v>
      </c>
      <c r="L12" s="103">
        <f t="shared" si="9"/>
        <v>8.1319702602230481E-2</v>
      </c>
      <c r="M12" s="22">
        <f t="shared" si="10"/>
        <v>424</v>
      </c>
      <c r="N12" s="22">
        <f t="shared" si="11"/>
        <v>309</v>
      </c>
      <c r="O12" s="103">
        <f t="shared" si="12"/>
        <v>2.9913926908423876</v>
      </c>
      <c r="P12" s="103">
        <f t="shared" si="13"/>
        <v>3.5896840148698885</v>
      </c>
      <c r="Q12" s="166">
        <f t="shared" si="0"/>
        <v>3.5083643122676582</v>
      </c>
      <c r="R12" s="122">
        <f t="shared" si="1"/>
        <v>8.1319702602230481E-2</v>
      </c>
      <c r="S12" s="122">
        <f t="shared" si="2"/>
        <v>3.5896840148698885</v>
      </c>
      <c r="T12" s="122">
        <f t="shared" si="3"/>
        <v>2.9137858049950616</v>
      </c>
      <c r="U12" s="58">
        <f t="shared" si="4"/>
        <v>7.7606885847326085E-2</v>
      </c>
      <c r="V12" s="58">
        <f t="shared" si="5"/>
        <v>2.9913926908423876</v>
      </c>
      <c r="W12" s="58"/>
    </row>
    <row r="13" spans="1:23" ht="12.95" customHeight="1" x14ac:dyDescent="0.2">
      <c r="A13" s="9">
        <v>6</v>
      </c>
      <c r="B13" s="132" t="s">
        <v>298</v>
      </c>
      <c r="C13" s="22">
        <v>6830</v>
      </c>
      <c r="D13" s="100">
        <v>5230</v>
      </c>
      <c r="E13" s="22">
        <v>367</v>
      </c>
      <c r="F13" s="21">
        <v>269</v>
      </c>
      <c r="G13" s="103">
        <f t="shared" si="6"/>
        <v>5.3733528550512446</v>
      </c>
      <c r="H13" s="103">
        <f t="shared" si="7"/>
        <v>5.1434034416826</v>
      </c>
      <c r="I13" s="22">
        <v>4</v>
      </c>
      <c r="J13" s="21">
        <v>6</v>
      </c>
      <c r="K13" s="103">
        <f t="shared" si="8"/>
        <v>5.8565153733528552E-2</v>
      </c>
      <c r="L13" s="103">
        <f t="shared" si="9"/>
        <v>0.11472275334608031</v>
      </c>
      <c r="M13" s="22">
        <f t="shared" si="10"/>
        <v>371</v>
      </c>
      <c r="N13" s="22">
        <f t="shared" si="11"/>
        <v>275</v>
      </c>
      <c r="O13" s="103">
        <f t="shared" si="12"/>
        <v>5.4319180087847734</v>
      </c>
      <c r="P13" s="103">
        <f t="shared" si="13"/>
        <v>5.2581261950286811</v>
      </c>
      <c r="Q13" s="166">
        <f t="shared" si="0"/>
        <v>5.1434034416826</v>
      </c>
      <c r="R13" s="122">
        <f t="shared" si="1"/>
        <v>0.1147227533460803</v>
      </c>
      <c r="S13" s="122">
        <f t="shared" si="2"/>
        <v>5.2581261950286811</v>
      </c>
      <c r="T13" s="122">
        <f t="shared" si="3"/>
        <v>5.3733528550512446</v>
      </c>
      <c r="U13" s="58">
        <f t="shared" si="4"/>
        <v>5.8565153733528552E-2</v>
      </c>
      <c r="V13" s="58">
        <f t="shared" si="5"/>
        <v>5.4319180087847734</v>
      </c>
      <c r="W13" s="58"/>
    </row>
    <row r="14" spans="1:23" ht="12.95" customHeight="1" x14ac:dyDescent="0.2">
      <c r="A14" s="9">
        <v>7</v>
      </c>
      <c r="B14" s="132" t="s">
        <v>299</v>
      </c>
      <c r="C14" s="22">
        <v>6330</v>
      </c>
      <c r="D14" s="100">
        <v>3773</v>
      </c>
      <c r="E14" s="22">
        <v>409</v>
      </c>
      <c r="F14" s="21">
        <v>312</v>
      </c>
      <c r="G14" s="103">
        <f t="shared" si="6"/>
        <v>6.4612954186413898</v>
      </c>
      <c r="H14" s="103">
        <f t="shared" si="7"/>
        <v>8.2692817386694948</v>
      </c>
      <c r="I14" s="22">
        <v>9</v>
      </c>
      <c r="J14" s="21">
        <v>5</v>
      </c>
      <c r="K14" s="103">
        <f t="shared" si="8"/>
        <v>0.14218009478672985</v>
      </c>
      <c r="L14" s="103">
        <f t="shared" si="9"/>
        <v>0.13252054068380598</v>
      </c>
      <c r="M14" s="22">
        <f t="shared" si="10"/>
        <v>418</v>
      </c>
      <c r="N14" s="22">
        <f t="shared" si="11"/>
        <v>317</v>
      </c>
      <c r="O14" s="103">
        <f t="shared" si="12"/>
        <v>6.60347551342812</v>
      </c>
      <c r="P14" s="103">
        <f t="shared" si="13"/>
        <v>8.4018022793532996</v>
      </c>
      <c r="Q14" s="166">
        <f t="shared" si="0"/>
        <v>8.269281738669493</v>
      </c>
      <c r="R14" s="122">
        <f t="shared" si="1"/>
        <v>0.13252054068380598</v>
      </c>
      <c r="S14" s="122">
        <f t="shared" si="2"/>
        <v>8.4018022793532996</v>
      </c>
      <c r="T14" s="122">
        <f t="shared" si="3"/>
        <v>6.4612954186413898</v>
      </c>
      <c r="U14" s="58">
        <f t="shared" si="4"/>
        <v>0.14218009478672985</v>
      </c>
      <c r="V14" s="58">
        <f t="shared" si="5"/>
        <v>6.60347551342812</v>
      </c>
      <c r="W14" s="58"/>
    </row>
    <row r="15" spans="1:23" ht="12.95" customHeight="1" x14ac:dyDescent="0.2">
      <c r="A15" s="9">
        <v>8</v>
      </c>
      <c r="B15" s="132" t="s">
        <v>300</v>
      </c>
      <c r="C15" s="22">
        <v>13332</v>
      </c>
      <c r="D15" s="100">
        <v>8804</v>
      </c>
      <c r="E15" s="22">
        <v>620</v>
      </c>
      <c r="F15" s="21">
        <v>515</v>
      </c>
      <c r="G15" s="103">
        <f t="shared" si="6"/>
        <v>4.6504650465046504</v>
      </c>
      <c r="H15" s="103">
        <f t="shared" si="7"/>
        <v>5.84961381190368</v>
      </c>
      <c r="I15" s="22">
        <v>5</v>
      </c>
      <c r="J15" s="21">
        <v>11</v>
      </c>
      <c r="K15" s="103">
        <f t="shared" si="8"/>
        <v>3.7503750375037503E-2</v>
      </c>
      <c r="L15" s="103">
        <f t="shared" si="9"/>
        <v>0.12494320763289414</v>
      </c>
      <c r="M15" s="22">
        <f t="shared" si="10"/>
        <v>625</v>
      </c>
      <c r="N15" s="22">
        <f t="shared" si="11"/>
        <v>526</v>
      </c>
      <c r="O15" s="103">
        <f t="shared" si="12"/>
        <v>4.6879687968796881</v>
      </c>
      <c r="P15" s="103">
        <f t="shared" si="13"/>
        <v>5.974557019536574</v>
      </c>
      <c r="Q15" s="166">
        <f t="shared" si="0"/>
        <v>5.84961381190368</v>
      </c>
      <c r="R15" s="122">
        <f t="shared" si="1"/>
        <v>0.12494320763289414</v>
      </c>
      <c r="S15" s="122">
        <f t="shared" si="2"/>
        <v>5.974557019536574</v>
      </c>
      <c r="T15" s="122">
        <f t="shared" si="3"/>
        <v>4.6504650465046504</v>
      </c>
      <c r="U15" s="58">
        <f t="shared" si="4"/>
        <v>3.7503750375037503E-2</v>
      </c>
      <c r="V15" s="58">
        <f t="shared" si="5"/>
        <v>4.6879687968796881</v>
      </c>
      <c r="W15" s="58"/>
    </row>
    <row r="16" spans="1:23" ht="12.95" customHeight="1" x14ac:dyDescent="0.2">
      <c r="A16" s="9">
        <v>9</v>
      </c>
      <c r="B16" s="132" t="s">
        <v>301</v>
      </c>
      <c r="C16" s="22">
        <v>4342</v>
      </c>
      <c r="D16" s="100">
        <v>3048</v>
      </c>
      <c r="E16" s="22">
        <v>234</v>
      </c>
      <c r="F16" s="21">
        <v>197</v>
      </c>
      <c r="G16" s="103">
        <f t="shared" si="6"/>
        <v>5.3892215568862278</v>
      </c>
      <c r="H16" s="103">
        <f t="shared" si="7"/>
        <v>6.4632545931758534</v>
      </c>
      <c r="I16" s="22">
        <v>3</v>
      </c>
      <c r="J16" s="21">
        <v>2</v>
      </c>
      <c r="K16" s="103">
        <f t="shared" si="8"/>
        <v>6.9092584062643944E-2</v>
      </c>
      <c r="L16" s="103">
        <f t="shared" si="9"/>
        <v>6.5616797900262466E-2</v>
      </c>
      <c r="M16" s="22">
        <f t="shared" si="10"/>
        <v>237</v>
      </c>
      <c r="N16" s="22">
        <f t="shared" si="11"/>
        <v>199</v>
      </c>
      <c r="O16" s="103">
        <f t="shared" si="12"/>
        <v>5.4583141409488718</v>
      </c>
      <c r="P16" s="103">
        <f t="shared" si="13"/>
        <v>6.5288713910761151</v>
      </c>
      <c r="Q16" s="166">
        <f t="shared" si="0"/>
        <v>6.4632545931758534</v>
      </c>
      <c r="R16" s="122">
        <f t="shared" si="1"/>
        <v>6.5616797900262466E-2</v>
      </c>
      <c r="S16" s="122">
        <f t="shared" si="2"/>
        <v>6.5288713910761151</v>
      </c>
      <c r="T16" s="122">
        <f t="shared" si="3"/>
        <v>5.3892215568862278</v>
      </c>
      <c r="U16" s="58">
        <f t="shared" si="4"/>
        <v>6.9092584062643944E-2</v>
      </c>
      <c r="V16" s="58">
        <f t="shared" si="5"/>
        <v>5.4583141409488718</v>
      </c>
      <c r="W16" s="58"/>
    </row>
    <row r="17" spans="1:23" ht="12.95" customHeight="1" x14ac:dyDescent="0.2">
      <c r="A17" s="9">
        <v>10</v>
      </c>
      <c r="B17" s="132" t="s">
        <v>302</v>
      </c>
      <c r="C17" s="22">
        <v>12200</v>
      </c>
      <c r="D17" s="100">
        <v>8003</v>
      </c>
      <c r="E17" s="22">
        <v>689</v>
      </c>
      <c r="F17" s="21">
        <v>574</v>
      </c>
      <c r="G17" s="103">
        <f t="shared" si="6"/>
        <v>5.6475409836065573</v>
      </c>
      <c r="H17" s="103">
        <f t="shared" si="7"/>
        <v>7.1723103836061481</v>
      </c>
      <c r="I17" s="22">
        <v>6</v>
      </c>
      <c r="J17" s="21">
        <v>10</v>
      </c>
      <c r="K17" s="103">
        <f t="shared" si="8"/>
        <v>4.9180327868852458E-2</v>
      </c>
      <c r="L17" s="103">
        <f t="shared" si="9"/>
        <v>0.12495314257153567</v>
      </c>
      <c r="M17" s="22">
        <f t="shared" si="10"/>
        <v>695</v>
      </c>
      <c r="N17" s="22">
        <f t="shared" si="11"/>
        <v>584</v>
      </c>
      <c r="O17" s="103">
        <f t="shared" si="12"/>
        <v>5.6967213114754101</v>
      </c>
      <c r="P17" s="103">
        <f t="shared" si="13"/>
        <v>7.2972635261776837</v>
      </c>
      <c r="Q17" s="166">
        <f t="shared" si="0"/>
        <v>7.1723103836061473</v>
      </c>
      <c r="R17" s="122">
        <f t="shared" si="1"/>
        <v>0.12495314257153567</v>
      </c>
      <c r="S17" s="122">
        <f t="shared" si="2"/>
        <v>7.2972635261776837</v>
      </c>
      <c r="T17" s="122">
        <f t="shared" si="3"/>
        <v>5.6475409836065573</v>
      </c>
      <c r="U17" s="58">
        <f t="shared" si="4"/>
        <v>4.9180327868852458E-2</v>
      </c>
      <c r="V17" s="58">
        <f t="shared" si="5"/>
        <v>5.6967213114754101</v>
      </c>
      <c r="W17" s="58"/>
    </row>
    <row r="18" spans="1:23" ht="12.95" customHeight="1" x14ac:dyDescent="0.2">
      <c r="A18" s="9">
        <v>11</v>
      </c>
      <c r="B18" s="132" t="s">
        <v>303</v>
      </c>
      <c r="C18" s="22">
        <v>5522</v>
      </c>
      <c r="D18" s="100">
        <v>3677</v>
      </c>
      <c r="E18" s="22">
        <v>235</v>
      </c>
      <c r="F18" s="21">
        <v>158</v>
      </c>
      <c r="G18" s="103">
        <f t="shared" si="6"/>
        <v>4.2557044549076419</v>
      </c>
      <c r="H18" s="103">
        <f t="shared" si="7"/>
        <v>4.2969812347022032</v>
      </c>
      <c r="I18" s="22">
        <v>2</v>
      </c>
      <c r="J18" s="21">
        <v>6</v>
      </c>
      <c r="K18" s="103">
        <f t="shared" si="8"/>
        <v>3.6218761318362915E-2</v>
      </c>
      <c r="L18" s="103">
        <f t="shared" si="9"/>
        <v>0.16317650258362795</v>
      </c>
      <c r="M18" s="22">
        <f t="shared" si="10"/>
        <v>237</v>
      </c>
      <c r="N18" s="22">
        <f t="shared" si="11"/>
        <v>164</v>
      </c>
      <c r="O18" s="103">
        <f t="shared" si="12"/>
        <v>4.2919232162260048</v>
      </c>
      <c r="P18" s="103">
        <f t="shared" si="13"/>
        <v>4.4601577372858312</v>
      </c>
      <c r="Q18" s="166">
        <f t="shared" si="0"/>
        <v>4.2969812347022032</v>
      </c>
      <c r="R18" s="122">
        <f t="shared" si="1"/>
        <v>0.16317650258362795</v>
      </c>
      <c r="S18" s="122">
        <f t="shared" si="2"/>
        <v>4.4601577372858312</v>
      </c>
      <c r="T18" s="122">
        <f t="shared" si="3"/>
        <v>4.2557044549076419</v>
      </c>
      <c r="U18" s="58">
        <f t="shared" si="4"/>
        <v>3.6218761318362915E-2</v>
      </c>
      <c r="V18" s="58">
        <f t="shared" si="5"/>
        <v>4.2919232162260048</v>
      </c>
      <c r="W18" s="58"/>
    </row>
    <row r="19" spans="1:23" ht="12.95" customHeight="1" x14ac:dyDescent="0.2">
      <c r="A19" s="9">
        <v>12</v>
      </c>
      <c r="B19" s="132" t="s">
        <v>304</v>
      </c>
      <c r="C19" s="22">
        <v>4899</v>
      </c>
      <c r="D19" s="100">
        <v>3095</v>
      </c>
      <c r="E19" s="22">
        <v>254</v>
      </c>
      <c r="F19" s="21">
        <v>169</v>
      </c>
      <c r="G19" s="103">
        <f t="shared" si="6"/>
        <v>5.1847315778730358</v>
      </c>
      <c r="H19" s="103">
        <f t="shared" si="7"/>
        <v>5.4604200323101777</v>
      </c>
      <c r="I19" s="22">
        <v>1</v>
      </c>
      <c r="J19" s="21">
        <v>1</v>
      </c>
      <c r="K19" s="103">
        <f t="shared" si="8"/>
        <v>2.0412329046744233E-2</v>
      </c>
      <c r="L19" s="103">
        <f t="shared" si="9"/>
        <v>3.2310177705977383E-2</v>
      </c>
      <c r="M19" s="22">
        <f t="shared" si="10"/>
        <v>255</v>
      </c>
      <c r="N19" s="22">
        <f t="shared" si="11"/>
        <v>170</v>
      </c>
      <c r="O19" s="103">
        <f t="shared" si="12"/>
        <v>5.2051439069197798</v>
      </c>
      <c r="P19" s="103">
        <f t="shared" si="13"/>
        <v>5.4927302100161555</v>
      </c>
      <c r="Q19" s="166">
        <f t="shared" si="0"/>
        <v>5.4604200323101777</v>
      </c>
      <c r="R19" s="122">
        <f t="shared" si="1"/>
        <v>3.2310177705977383E-2</v>
      </c>
      <c r="S19" s="122">
        <f t="shared" si="2"/>
        <v>5.4927302100161555</v>
      </c>
      <c r="T19" s="122">
        <f t="shared" si="3"/>
        <v>5.184731577873035</v>
      </c>
      <c r="U19" s="58">
        <f t="shared" si="4"/>
        <v>2.0412329046744233E-2</v>
      </c>
      <c r="V19" s="58">
        <f t="shared" si="5"/>
        <v>5.2051439069197798</v>
      </c>
      <c r="W19" s="58"/>
    </row>
    <row r="20" spans="1:23" ht="12.95" customHeight="1" x14ac:dyDescent="0.2">
      <c r="A20" s="9">
        <v>13</v>
      </c>
      <c r="B20" s="132" t="s">
        <v>305</v>
      </c>
      <c r="C20" s="22">
        <v>11355</v>
      </c>
      <c r="D20" s="100">
        <v>7551</v>
      </c>
      <c r="E20" s="22">
        <v>777</v>
      </c>
      <c r="F20" s="21">
        <v>480</v>
      </c>
      <c r="G20" s="103">
        <f t="shared" si="6"/>
        <v>6.8428005284015851</v>
      </c>
      <c r="H20" s="103">
        <f t="shared" si="7"/>
        <v>6.3567739372268575</v>
      </c>
      <c r="I20" s="22">
        <v>7</v>
      </c>
      <c r="J20" s="21">
        <v>3</v>
      </c>
      <c r="K20" s="103">
        <f t="shared" si="8"/>
        <v>6.1646851607221491E-2</v>
      </c>
      <c r="L20" s="103">
        <f t="shared" si="9"/>
        <v>3.9729837107667858E-2</v>
      </c>
      <c r="M20" s="22">
        <f t="shared" si="10"/>
        <v>784</v>
      </c>
      <c r="N20" s="22">
        <f t="shared" si="11"/>
        <v>483</v>
      </c>
      <c r="O20" s="103">
        <f t="shared" si="12"/>
        <v>6.9044473800088069</v>
      </c>
      <c r="P20" s="103">
        <f t="shared" si="13"/>
        <v>6.3965037743345254</v>
      </c>
      <c r="Q20" s="166">
        <f t="shared" si="0"/>
        <v>6.3567739372268575</v>
      </c>
      <c r="R20" s="122">
        <f t="shared" si="1"/>
        <v>3.9729837107667858E-2</v>
      </c>
      <c r="S20" s="122">
        <f t="shared" si="2"/>
        <v>6.3965037743345254</v>
      </c>
      <c r="T20" s="122">
        <f t="shared" si="3"/>
        <v>6.8428005284015851</v>
      </c>
      <c r="U20" s="58">
        <f t="shared" si="4"/>
        <v>6.1646851607221491E-2</v>
      </c>
      <c r="V20" s="58">
        <f t="shared" si="5"/>
        <v>6.9044473800088069</v>
      </c>
      <c r="W20" s="58"/>
    </row>
    <row r="21" spans="1:23" ht="12.95" customHeight="1" x14ac:dyDescent="0.2">
      <c r="A21" s="9">
        <v>14</v>
      </c>
      <c r="B21" s="132" t="s">
        <v>306</v>
      </c>
      <c r="C21" s="22">
        <v>7514</v>
      </c>
      <c r="D21" s="100">
        <v>4911</v>
      </c>
      <c r="E21" s="22">
        <v>369</v>
      </c>
      <c r="F21" s="21">
        <v>297</v>
      </c>
      <c r="G21" s="103">
        <f t="shared" si="6"/>
        <v>4.9108331115251529</v>
      </c>
      <c r="H21" s="103">
        <f t="shared" si="7"/>
        <v>6.0476481368356749</v>
      </c>
      <c r="I21" s="22">
        <v>17</v>
      </c>
      <c r="J21" s="21">
        <v>18</v>
      </c>
      <c r="K21" s="103">
        <f t="shared" si="8"/>
        <v>0.22624434389140274</v>
      </c>
      <c r="L21" s="103">
        <f t="shared" si="9"/>
        <v>0.36652412950519242</v>
      </c>
      <c r="M21" s="22">
        <f t="shared" si="10"/>
        <v>386</v>
      </c>
      <c r="N21" s="22">
        <f t="shared" si="11"/>
        <v>315</v>
      </c>
      <c r="O21" s="103">
        <f t="shared" si="12"/>
        <v>5.1370774554165557</v>
      </c>
      <c r="P21" s="103">
        <f t="shared" si="13"/>
        <v>6.4141722663408673</v>
      </c>
      <c r="Q21" s="166">
        <f t="shared" si="0"/>
        <v>6.0476481368356749</v>
      </c>
      <c r="R21" s="122">
        <f t="shared" si="1"/>
        <v>0.36652412950519242</v>
      </c>
      <c r="S21" s="122">
        <f t="shared" si="2"/>
        <v>6.4141722663408673</v>
      </c>
      <c r="T21" s="122">
        <f t="shared" si="3"/>
        <v>4.9108331115251529</v>
      </c>
      <c r="U21" s="58">
        <f t="shared" si="4"/>
        <v>0.22624434389140272</v>
      </c>
      <c r="V21" s="58">
        <f t="shared" si="5"/>
        <v>5.1370774554165557</v>
      </c>
      <c r="W21" s="58"/>
    </row>
    <row r="22" spans="1:23" ht="12.95" customHeight="1" x14ac:dyDescent="0.2">
      <c r="A22" s="9">
        <v>15</v>
      </c>
      <c r="B22" s="132" t="s">
        <v>307</v>
      </c>
      <c r="C22" s="22">
        <v>16910</v>
      </c>
      <c r="D22" s="100">
        <v>12317</v>
      </c>
      <c r="E22" s="22">
        <v>1139</v>
      </c>
      <c r="F22" s="21">
        <v>785</v>
      </c>
      <c r="G22" s="103">
        <f t="shared" si="6"/>
        <v>6.7356593731519805</v>
      </c>
      <c r="H22" s="103">
        <f t="shared" si="7"/>
        <v>6.3733051879516109</v>
      </c>
      <c r="I22" s="22">
        <v>29</v>
      </c>
      <c r="J22" s="21">
        <v>51</v>
      </c>
      <c r="K22" s="103">
        <f t="shared" si="8"/>
        <v>0.17149615612063868</v>
      </c>
      <c r="L22" s="103">
        <f t="shared" si="9"/>
        <v>0.41406186571405379</v>
      </c>
      <c r="M22" s="22">
        <f t="shared" si="10"/>
        <v>1168</v>
      </c>
      <c r="N22" s="22">
        <f t="shared" si="11"/>
        <v>836</v>
      </c>
      <c r="O22" s="103">
        <f t="shared" si="12"/>
        <v>6.9071555292726199</v>
      </c>
      <c r="P22" s="103">
        <f t="shared" si="13"/>
        <v>6.7873670536656654</v>
      </c>
      <c r="Q22" s="166">
        <f t="shared" si="0"/>
        <v>6.3733051879516118</v>
      </c>
      <c r="R22" s="122">
        <f t="shared" si="1"/>
        <v>0.41406186571405373</v>
      </c>
      <c r="S22" s="122">
        <f t="shared" si="2"/>
        <v>6.7873670536656654</v>
      </c>
      <c r="T22" s="122">
        <f t="shared" si="3"/>
        <v>6.7356593731519814</v>
      </c>
      <c r="U22" s="58">
        <f t="shared" si="4"/>
        <v>0.17149615612063868</v>
      </c>
      <c r="V22" s="58">
        <f t="shared" si="5"/>
        <v>6.9071555292726199</v>
      </c>
      <c r="W22" s="58"/>
    </row>
    <row r="23" spans="1:23" ht="12.95" customHeight="1" x14ac:dyDescent="0.2">
      <c r="A23" s="9">
        <v>16</v>
      </c>
      <c r="B23" s="132" t="s">
        <v>308</v>
      </c>
      <c r="C23" s="22">
        <v>9282</v>
      </c>
      <c r="D23" s="100">
        <v>6288</v>
      </c>
      <c r="E23" s="22">
        <v>406</v>
      </c>
      <c r="F23" s="21">
        <v>323</v>
      </c>
      <c r="G23" s="103">
        <f t="shared" si="6"/>
        <v>4.3740573152337854</v>
      </c>
      <c r="H23" s="103">
        <f t="shared" si="7"/>
        <v>5.1367684478371496</v>
      </c>
      <c r="I23" s="22">
        <v>4</v>
      </c>
      <c r="J23" s="21">
        <v>1</v>
      </c>
      <c r="K23" s="103">
        <f t="shared" si="8"/>
        <v>4.3094160741219564E-2</v>
      </c>
      <c r="L23" s="103">
        <f t="shared" si="9"/>
        <v>1.5903307888040712E-2</v>
      </c>
      <c r="M23" s="22">
        <f t="shared" si="10"/>
        <v>410</v>
      </c>
      <c r="N23" s="22">
        <f t="shared" si="11"/>
        <v>324</v>
      </c>
      <c r="O23" s="103">
        <f t="shared" si="12"/>
        <v>4.4171514759750057</v>
      </c>
      <c r="P23" s="103">
        <f t="shared" si="13"/>
        <v>5.1526717557251906</v>
      </c>
      <c r="Q23" s="166">
        <f t="shared" si="0"/>
        <v>5.1367684478371505</v>
      </c>
      <c r="R23" s="122">
        <f t="shared" si="1"/>
        <v>1.5903307888040712E-2</v>
      </c>
      <c r="S23" s="122">
        <f t="shared" si="2"/>
        <v>5.1526717557251906</v>
      </c>
      <c r="T23" s="122">
        <f t="shared" si="3"/>
        <v>4.3740573152337854</v>
      </c>
      <c r="U23" s="58">
        <f t="shared" si="4"/>
        <v>4.3094160741219564E-2</v>
      </c>
      <c r="V23" s="58">
        <f t="shared" si="5"/>
        <v>4.4171514759750057</v>
      </c>
      <c r="W23" s="58"/>
    </row>
    <row r="24" spans="1:23" ht="12.95" customHeight="1" x14ac:dyDescent="0.2">
      <c r="A24" s="9">
        <v>17</v>
      </c>
      <c r="B24" s="132" t="s">
        <v>309</v>
      </c>
      <c r="C24" s="22">
        <v>4611</v>
      </c>
      <c r="D24" s="100">
        <v>3557</v>
      </c>
      <c r="E24" s="22">
        <v>177</v>
      </c>
      <c r="F24" s="21">
        <v>173</v>
      </c>
      <c r="G24" s="103">
        <f t="shared" si="6"/>
        <v>3.8386467143786596</v>
      </c>
      <c r="H24" s="103">
        <f t="shared" si="7"/>
        <v>4.863649142535845</v>
      </c>
      <c r="I24" s="22">
        <v>1</v>
      </c>
      <c r="J24" s="21">
        <v>5</v>
      </c>
      <c r="K24" s="103">
        <f t="shared" si="8"/>
        <v>2.1687269572760789E-2</v>
      </c>
      <c r="L24" s="103">
        <f t="shared" si="9"/>
        <v>0.1405678942929435</v>
      </c>
      <c r="M24" s="22">
        <f t="shared" si="10"/>
        <v>178</v>
      </c>
      <c r="N24" s="22">
        <f t="shared" si="11"/>
        <v>178</v>
      </c>
      <c r="O24" s="103">
        <f t="shared" si="12"/>
        <v>3.8603339839514206</v>
      </c>
      <c r="P24" s="103">
        <f t="shared" si="13"/>
        <v>5.0042170368287886</v>
      </c>
      <c r="Q24" s="166">
        <f t="shared" si="0"/>
        <v>4.863649142535845</v>
      </c>
      <c r="R24" s="122">
        <f t="shared" si="1"/>
        <v>0.1405678942929435</v>
      </c>
      <c r="S24" s="122">
        <f t="shared" si="2"/>
        <v>5.0042170368287886</v>
      </c>
      <c r="T24" s="122">
        <f t="shared" si="3"/>
        <v>3.8386467143786596</v>
      </c>
      <c r="U24" s="58">
        <f t="shared" si="4"/>
        <v>2.1687269572760789E-2</v>
      </c>
      <c r="V24" s="58">
        <f t="shared" si="5"/>
        <v>3.8603339839514206</v>
      </c>
      <c r="W24" s="58"/>
    </row>
    <row r="25" spans="1:23" ht="12.95" customHeight="1" x14ac:dyDescent="0.2">
      <c r="A25" s="9">
        <v>18</v>
      </c>
      <c r="B25" s="132" t="s">
        <v>310</v>
      </c>
      <c r="C25" s="22">
        <v>5184</v>
      </c>
      <c r="D25" s="100">
        <v>3976</v>
      </c>
      <c r="E25" s="22">
        <v>224</v>
      </c>
      <c r="F25" s="21">
        <v>160</v>
      </c>
      <c r="G25" s="103">
        <f t="shared" si="6"/>
        <v>4.3209876543209873</v>
      </c>
      <c r="H25" s="103">
        <f t="shared" si="7"/>
        <v>4.0241448692152915</v>
      </c>
      <c r="I25" s="22">
        <v>8</v>
      </c>
      <c r="J25" s="21">
        <v>6</v>
      </c>
      <c r="K25" s="103">
        <f t="shared" si="8"/>
        <v>0.15432098765432098</v>
      </c>
      <c r="L25" s="103">
        <f t="shared" si="9"/>
        <v>0.15090543259557343</v>
      </c>
      <c r="M25" s="22">
        <f t="shared" si="10"/>
        <v>232</v>
      </c>
      <c r="N25" s="22">
        <f t="shared" si="11"/>
        <v>166</v>
      </c>
      <c r="O25" s="103">
        <f t="shared" si="12"/>
        <v>4.4753086419753085</v>
      </c>
      <c r="P25" s="103">
        <f t="shared" si="13"/>
        <v>4.1750503018108649</v>
      </c>
      <c r="Q25" s="166">
        <f t="shared" si="0"/>
        <v>4.0241448692152915</v>
      </c>
      <c r="R25" s="122">
        <f t="shared" si="1"/>
        <v>0.15090543259557343</v>
      </c>
      <c r="S25" s="122">
        <f t="shared" si="2"/>
        <v>4.1750503018108649</v>
      </c>
      <c r="T25" s="122">
        <f t="shared" si="3"/>
        <v>4.3209876543209873</v>
      </c>
      <c r="U25" s="58">
        <f t="shared" si="4"/>
        <v>0.15432098765432098</v>
      </c>
      <c r="V25" s="58">
        <f t="shared" si="5"/>
        <v>4.4753086419753085</v>
      </c>
      <c r="W25" s="58"/>
    </row>
    <row r="26" spans="1:23" ht="12.95" customHeight="1" x14ac:dyDescent="0.2">
      <c r="A26" s="9">
        <v>19</v>
      </c>
      <c r="B26" s="132" t="s">
        <v>311</v>
      </c>
      <c r="C26" s="22">
        <v>4387</v>
      </c>
      <c r="D26" s="100">
        <v>2910</v>
      </c>
      <c r="E26" s="22">
        <v>180</v>
      </c>
      <c r="F26" s="21">
        <v>142</v>
      </c>
      <c r="G26" s="103">
        <f t="shared" si="6"/>
        <v>4.1030316845224526</v>
      </c>
      <c r="H26" s="103">
        <f t="shared" si="7"/>
        <v>4.8797250859106533</v>
      </c>
      <c r="I26" s="22">
        <v>3</v>
      </c>
      <c r="J26" s="21">
        <v>4</v>
      </c>
      <c r="K26" s="103">
        <f t="shared" si="8"/>
        <v>6.8383861408707544E-2</v>
      </c>
      <c r="L26" s="103">
        <f t="shared" si="9"/>
        <v>0.13745704467353953</v>
      </c>
      <c r="M26" s="22">
        <f t="shared" si="10"/>
        <v>183</v>
      </c>
      <c r="N26" s="22">
        <f t="shared" si="11"/>
        <v>146</v>
      </c>
      <c r="O26" s="103">
        <f t="shared" si="12"/>
        <v>4.1714155459311604</v>
      </c>
      <c r="P26" s="103">
        <f t="shared" si="13"/>
        <v>5.0171821305841924</v>
      </c>
      <c r="Q26" s="166">
        <f t="shared" si="0"/>
        <v>4.8797250859106533</v>
      </c>
      <c r="R26" s="122">
        <f t="shared" si="1"/>
        <v>0.13745704467353953</v>
      </c>
      <c r="S26" s="122">
        <f t="shared" si="2"/>
        <v>5.0171821305841924</v>
      </c>
      <c r="T26" s="122">
        <f t="shared" si="3"/>
        <v>4.1030316845224526</v>
      </c>
      <c r="U26" s="58">
        <f t="shared" si="4"/>
        <v>6.8383861408707544E-2</v>
      </c>
      <c r="V26" s="58">
        <f t="shared" si="5"/>
        <v>4.1714155459311604</v>
      </c>
      <c r="W26" s="58"/>
    </row>
    <row r="27" spans="1:23" ht="12.95" customHeight="1" x14ac:dyDescent="0.2">
      <c r="A27" s="9">
        <v>20</v>
      </c>
      <c r="B27" s="132" t="s">
        <v>312</v>
      </c>
      <c r="C27" s="22">
        <v>21132</v>
      </c>
      <c r="D27" s="100">
        <v>11881</v>
      </c>
      <c r="E27" s="22">
        <v>960</v>
      </c>
      <c r="F27" s="21">
        <v>649</v>
      </c>
      <c r="G27" s="103">
        <f t="shared" si="6"/>
        <v>4.5428733674048836</v>
      </c>
      <c r="H27" s="103">
        <f t="shared" si="7"/>
        <v>5.4625031562999746</v>
      </c>
      <c r="I27" s="22">
        <v>41</v>
      </c>
      <c r="J27" s="21">
        <v>42</v>
      </c>
      <c r="K27" s="103">
        <f t="shared" si="8"/>
        <v>0.19401855006625024</v>
      </c>
      <c r="L27" s="103">
        <f t="shared" si="9"/>
        <v>0.35350559717195523</v>
      </c>
      <c r="M27" s="22">
        <f t="shared" si="10"/>
        <v>1001</v>
      </c>
      <c r="N27" s="22">
        <f t="shared" si="11"/>
        <v>691</v>
      </c>
      <c r="O27" s="103">
        <f t="shared" si="12"/>
        <v>4.7368919174711337</v>
      </c>
      <c r="P27" s="103">
        <f t="shared" si="13"/>
        <v>5.8160087534719302</v>
      </c>
      <c r="Q27" s="166">
        <f t="shared" si="0"/>
        <v>5.4625031562999746</v>
      </c>
      <c r="R27" s="122">
        <f t="shared" si="1"/>
        <v>0.35350559717195523</v>
      </c>
      <c r="S27" s="122">
        <f t="shared" si="2"/>
        <v>5.8160087534719302</v>
      </c>
      <c r="T27" s="122">
        <f t="shared" si="3"/>
        <v>4.5428733674048836</v>
      </c>
      <c r="U27" s="58">
        <f t="shared" si="4"/>
        <v>0.19401855006625024</v>
      </c>
      <c r="V27" s="58">
        <f t="shared" si="5"/>
        <v>4.7368919174711337</v>
      </c>
      <c r="W27" s="58"/>
    </row>
    <row r="28" spans="1:23" ht="12.95" customHeight="1" x14ac:dyDescent="0.2">
      <c r="A28" s="9">
        <v>21</v>
      </c>
      <c r="B28" s="132" t="s">
        <v>313</v>
      </c>
      <c r="C28" s="22">
        <v>6377</v>
      </c>
      <c r="D28" s="100">
        <v>4601</v>
      </c>
      <c r="E28" s="22">
        <v>309</v>
      </c>
      <c r="F28" s="21">
        <v>208</v>
      </c>
      <c r="G28" s="103">
        <f t="shared" si="6"/>
        <v>4.8455386545397525</v>
      </c>
      <c r="H28" s="103">
        <f t="shared" si="7"/>
        <v>4.5207563573136271</v>
      </c>
      <c r="I28" s="22">
        <v>4</v>
      </c>
      <c r="J28" s="21">
        <v>14</v>
      </c>
      <c r="K28" s="103">
        <f t="shared" si="8"/>
        <v>6.2725419476242744E-2</v>
      </c>
      <c r="L28" s="103">
        <f t="shared" si="9"/>
        <v>0.30428167789610955</v>
      </c>
      <c r="M28" s="22">
        <f t="shared" si="10"/>
        <v>313</v>
      </c>
      <c r="N28" s="22">
        <f t="shared" si="11"/>
        <v>222</v>
      </c>
      <c r="O28" s="103">
        <f t="shared" si="12"/>
        <v>4.9082640740159951</v>
      </c>
      <c r="P28" s="103">
        <f t="shared" si="13"/>
        <v>4.8250380352097366</v>
      </c>
      <c r="Q28" s="166">
        <f t="shared" si="0"/>
        <v>4.5207563573136271</v>
      </c>
      <c r="R28" s="122">
        <f t="shared" si="1"/>
        <v>0.30428167789610955</v>
      </c>
      <c r="S28" s="122">
        <f t="shared" si="2"/>
        <v>4.8250380352097366</v>
      </c>
      <c r="T28" s="122">
        <f t="shared" si="3"/>
        <v>4.8455386545397525</v>
      </c>
      <c r="U28" s="58">
        <f t="shared" si="4"/>
        <v>6.2725419476242744E-2</v>
      </c>
      <c r="V28" s="58">
        <f t="shared" si="5"/>
        <v>4.9082640740159951</v>
      </c>
      <c r="W28" s="58"/>
    </row>
    <row r="29" spans="1:23" ht="12.95" customHeight="1" x14ac:dyDescent="0.2">
      <c r="A29" s="9">
        <v>22</v>
      </c>
      <c r="B29" s="132" t="s">
        <v>314</v>
      </c>
      <c r="C29" s="22">
        <v>5565</v>
      </c>
      <c r="D29" s="100">
        <v>4183</v>
      </c>
      <c r="E29" s="22">
        <v>219</v>
      </c>
      <c r="F29" s="21">
        <v>205</v>
      </c>
      <c r="G29" s="103">
        <f t="shared" si="6"/>
        <v>3.9353099730458223</v>
      </c>
      <c r="H29" s="103">
        <f t="shared" si="7"/>
        <v>4.900788907482668</v>
      </c>
      <c r="I29" s="22">
        <v>5</v>
      </c>
      <c r="J29" s="21">
        <v>1</v>
      </c>
      <c r="K29" s="103">
        <f t="shared" si="8"/>
        <v>8.9847259658580425E-2</v>
      </c>
      <c r="L29" s="103">
        <f t="shared" si="9"/>
        <v>2.3906287353573991E-2</v>
      </c>
      <c r="M29" s="22">
        <f t="shared" si="10"/>
        <v>224</v>
      </c>
      <c r="N29" s="22">
        <f t="shared" si="11"/>
        <v>206</v>
      </c>
      <c r="O29" s="103">
        <f t="shared" si="12"/>
        <v>4.0251572327044025</v>
      </c>
      <c r="P29" s="103">
        <f t="shared" si="13"/>
        <v>4.9246951948362421</v>
      </c>
      <c r="Q29" s="166">
        <f t="shared" si="0"/>
        <v>4.900788907482668</v>
      </c>
      <c r="R29" s="122">
        <f t="shared" si="1"/>
        <v>2.3906287353573991E-2</v>
      </c>
      <c r="S29" s="122">
        <f t="shared" si="2"/>
        <v>4.9246951948362421</v>
      </c>
      <c r="T29" s="122">
        <f t="shared" si="3"/>
        <v>3.9353099730458223</v>
      </c>
      <c r="U29" s="58">
        <f t="shared" si="4"/>
        <v>8.9847259658580411E-2</v>
      </c>
      <c r="V29" s="58">
        <f t="shared" si="5"/>
        <v>4.0251572327044025</v>
      </c>
      <c r="W29" s="58"/>
    </row>
    <row r="30" spans="1:23" ht="12.95" customHeight="1" x14ac:dyDescent="0.2">
      <c r="A30" s="9">
        <v>23</v>
      </c>
      <c r="B30" s="132" t="s">
        <v>315</v>
      </c>
      <c r="C30" s="22">
        <v>6893</v>
      </c>
      <c r="D30" s="100">
        <v>4436</v>
      </c>
      <c r="E30" s="22">
        <v>292</v>
      </c>
      <c r="F30" s="21">
        <v>240</v>
      </c>
      <c r="G30" s="103">
        <f t="shared" si="6"/>
        <v>4.2361816335412739</v>
      </c>
      <c r="H30" s="103">
        <f t="shared" si="7"/>
        <v>5.410279531109107</v>
      </c>
      <c r="I30" s="22">
        <v>5</v>
      </c>
      <c r="J30" s="21">
        <v>11</v>
      </c>
      <c r="K30" s="103">
        <f t="shared" si="8"/>
        <v>7.2537356738720443E-2</v>
      </c>
      <c r="L30" s="103">
        <f t="shared" si="9"/>
        <v>0.24797114517583407</v>
      </c>
      <c r="M30" s="22">
        <f t="shared" si="10"/>
        <v>297</v>
      </c>
      <c r="N30" s="22">
        <f t="shared" si="11"/>
        <v>251</v>
      </c>
      <c r="O30" s="103">
        <f t="shared" si="12"/>
        <v>4.3087189902799938</v>
      </c>
      <c r="P30" s="103">
        <f t="shared" si="13"/>
        <v>5.6582506762849416</v>
      </c>
      <c r="Q30" s="166">
        <f t="shared" si="0"/>
        <v>5.410279531109107</v>
      </c>
      <c r="R30" s="122">
        <f t="shared" si="1"/>
        <v>0.24797114517583407</v>
      </c>
      <c r="S30" s="122">
        <f t="shared" si="2"/>
        <v>5.6582506762849416</v>
      </c>
      <c r="T30" s="122">
        <f t="shared" si="3"/>
        <v>4.2361816335412739</v>
      </c>
      <c r="U30" s="58">
        <f t="shared" si="4"/>
        <v>7.2537356738720443E-2</v>
      </c>
      <c r="V30" s="58">
        <f t="shared" si="5"/>
        <v>4.3087189902799938</v>
      </c>
      <c r="W30" s="58"/>
    </row>
    <row r="31" spans="1:23" ht="12.95" customHeight="1" x14ac:dyDescent="0.2">
      <c r="A31" s="9">
        <v>24</v>
      </c>
      <c r="B31" s="132" t="s">
        <v>316</v>
      </c>
      <c r="C31" s="22">
        <v>3429</v>
      </c>
      <c r="D31" s="100">
        <v>2390</v>
      </c>
      <c r="E31" s="22">
        <v>192</v>
      </c>
      <c r="F31" s="21">
        <v>138</v>
      </c>
      <c r="G31" s="103">
        <f t="shared" si="6"/>
        <v>5.5993000874890644</v>
      </c>
      <c r="H31" s="103">
        <f t="shared" si="7"/>
        <v>5.7740585774058575</v>
      </c>
      <c r="I31" s="22">
        <v>7</v>
      </c>
      <c r="J31" s="21">
        <v>6</v>
      </c>
      <c r="K31" s="103">
        <f t="shared" si="8"/>
        <v>0.20414114902303879</v>
      </c>
      <c r="L31" s="103">
        <f t="shared" si="9"/>
        <v>0.2510460251046025</v>
      </c>
      <c r="M31" s="22">
        <f t="shared" si="10"/>
        <v>199</v>
      </c>
      <c r="N31" s="22">
        <f t="shared" si="11"/>
        <v>144</v>
      </c>
      <c r="O31" s="103">
        <f t="shared" si="12"/>
        <v>5.8034412365121026</v>
      </c>
      <c r="P31" s="103">
        <f t="shared" si="13"/>
        <v>6.02510460251046</v>
      </c>
      <c r="Q31" s="166">
        <f t="shared" si="0"/>
        <v>5.7740585774058575</v>
      </c>
      <c r="R31" s="122">
        <f t="shared" si="1"/>
        <v>0.2510460251046025</v>
      </c>
      <c r="S31" s="122">
        <f t="shared" si="2"/>
        <v>6.02510460251046</v>
      </c>
      <c r="T31" s="122">
        <f t="shared" si="3"/>
        <v>5.5993000874890635</v>
      </c>
      <c r="U31" s="58">
        <f t="shared" si="4"/>
        <v>0.20414114902303879</v>
      </c>
      <c r="V31" s="58">
        <f t="shared" si="5"/>
        <v>5.8034412365121026</v>
      </c>
      <c r="W31" s="58"/>
    </row>
    <row r="32" spans="1:23" ht="12.95" customHeight="1" x14ac:dyDescent="0.2">
      <c r="A32" s="9">
        <v>25</v>
      </c>
      <c r="B32" s="132" t="s">
        <v>317</v>
      </c>
      <c r="C32" s="22">
        <v>4821</v>
      </c>
      <c r="D32" s="100">
        <v>3404</v>
      </c>
      <c r="E32" s="22">
        <v>172</v>
      </c>
      <c r="F32" s="21">
        <v>132</v>
      </c>
      <c r="G32" s="103">
        <f t="shared" si="6"/>
        <v>3.5677245384774943</v>
      </c>
      <c r="H32" s="103">
        <f t="shared" si="7"/>
        <v>3.8777908343125738</v>
      </c>
      <c r="I32" s="22">
        <v>6</v>
      </c>
      <c r="J32" s="21">
        <v>8</v>
      </c>
      <c r="K32" s="103">
        <f t="shared" si="8"/>
        <v>0.12445550715619166</v>
      </c>
      <c r="L32" s="103">
        <f t="shared" si="9"/>
        <v>0.23501762632197415</v>
      </c>
      <c r="M32" s="22">
        <f t="shared" si="10"/>
        <v>178</v>
      </c>
      <c r="N32" s="22">
        <f t="shared" si="11"/>
        <v>140</v>
      </c>
      <c r="O32" s="103">
        <f t="shared" si="12"/>
        <v>3.6921800456336857</v>
      </c>
      <c r="P32" s="103">
        <f t="shared" si="13"/>
        <v>4.1128084606345476</v>
      </c>
      <c r="Q32" s="166">
        <f t="shared" si="0"/>
        <v>3.8777908343125733</v>
      </c>
      <c r="R32" s="122">
        <f t="shared" si="1"/>
        <v>0.23501762632197415</v>
      </c>
      <c r="S32" s="122">
        <f t="shared" si="2"/>
        <v>4.1128084606345476</v>
      </c>
      <c r="T32" s="122">
        <f t="shared" si="3"/>
        <v>3.5677245384774943</v>
      </c>
      <c r="U32" s="58">
        <f t="shared" si="4"/>
        <v>0.12445550715619166</v>
      </c>
      <c r="V32" s="58">
        <f t="shared" si="5"/>
        <v>3.6921800456336857</v>
      </c>
      <c r="W32" s="58"/>
    </row>
    <row r="33" spans="1:23" ht="12.95" customHeight="1" x14ac:dyDescent="0.2">
      <c r="A33" s="9">
        <v>26</v>
      </c>
      <c r="B33" s="132" t="s">
        <v>96</v>
      </c>
      <c r="C33" s="22">
        <v>24065</v>
      </c>
      <c r="D33" s="100">
        <v>15607</v>
      </c>
      <c r="E33" s="22">
        <v>1977</v>
      </c>
      <c r="F33" s="21">
        <v>1417</v>
      </c>
      <c r="G33" s="103">
        <f t="shared" si="6"/>
        <v>8.215250363598587</v>
      </c>
      <c r="H33" s="103">
        <f t="shared" si="7"/>
        <v>9.0792593067213438</v>
      </c>
      <c r="I33" s="22">
        <v>34</v>
      </c>
      <c r="J33" s="21">
        <v>27</v>
      </c>
      <c r="K33" s="103">
        <f t="shared" si="8"/>
        <v>0.14128402243922708</v>
      </c>
      <c r="L33" s="103">
        <f t="shared" si="9"/>
        <v>0.17299929518805665</v>
      </c>
      <c r="M33" s="22">
        <f t="shared" si="10"/>
        <v>2011</v>
      </c>
      <c r="N33" s="22">
        <f t="shared" si="11"/>
        <v>1444</v>
      </c>
      <c r="O33" s="103">
        <f t="shared" si="12"/>
        <v>8.356534386037815</v>
      </c>
      <c r="P33" s="103">
        <f t="shared" si="13"/>
        <v>9.2522586019094</v>
      </c>
      <c r="Q33" s="166">
        <f t="shared" si="0"/>
        <v>9.0792593067213438</v>
      </c>
      <c r="R33" s="122">
        <f t="shared" si="1"/>
        <v>0.17299929518805665</v>
      </c>
      <c r="S33" s="122">
        <f t="shared" si="2"/>
        <v>9.2522586019094</v>
      </c>
      <c r="T33" s="122">
        <f t="shared" si="3"/>
        <v>8.215250363598587</v>
      </c>
      <c r="U33" s="58">
        <f t="shared" si="4"/>
        <v>0.14128402243922708</v>
      </c>
      <c r="V33" s="58">
        <f t="shared" si="5"/>
        <v>8.356534386037815</v>
      </c>
      <c r="W33" s="58"/>
    </row>
    <row r="34" spans="1:23" ht="12.95" customHeight="1" x14ac:dyDescent="0.2">
      <c r="A34" s="9">
        <v>27</v>
      </c>
      <c r="B34" s="132" t="s">
        <v>97</v>
      </c>
      <c r="C34" s="66"/>
      <c r="D34" s="66"/>
      <c r="E34" s="66"/>
      <c r="F34" s="66"/>
      <c r="G34" s="164"/>
      <c r="H34" s="164"/>
      <c r="I34" s="66"/>
      <c r="J34" s="66"/>
      <c r="K34" s="164"/>
      <c r="L34" s="164"/>
      <c r="M34" s="66"/>
      <c r="N34" s="66"/>
      <c r="O34" s="164"/>
      <c r="P34" s="164"/>
      <c r="Q34" s="166">
        <f t="shared" si="0"/>
        <v>0</v>
      </c>
      <c r="R34" s="122">
        <f t="shared" si="1"/>
        <v>0</v>
      </c>
      <c r="S34" s="122">
        <f t="shared" si="2"/>
        <v>0</v>
      </c>
      <c r="T34" s="122">
        <f t="shared" si="3"/>
        <v>0</v>
      </c>
      <c r="U34" s="58">
        <f t="shared" si="4"/>
        <v>0</v>
      </c>
      <c r="V34" s="58">
        <f t="shared" si="5"/>
        <v>0</v>
      </c>
      <c r="W34" s="58"/>
    </row>
    <row r="35" spans="1:23" ht="14.45" customHeight="1" x14ac:dyDescent="0.2">
      <c r="A35" s="151"/>
      <c r="B35" s="133" t="s">
        <v>25</v>
      </c>
      <c r="C35" s="59">
        <f>SUM(C8:C34)</f>
        <v>235887</v>
      </c>
      <c r="D35" s="59">
        <f>SUM(D8:D34)</f>
        <v>156388</v>
      </c>
      <c r="E35" s="59">
        <f>SUM(E8:E34)</f>
        <v>12695</v>
      </c>
      <c r="F35" s="59">
        <f>SUM(F8:F34)</f>
        <v>9368</v>
      </c>
      <c r="G35" s="104">
        <f>IF(C35=0,0,E35/C35*100)</f>
        <v>5.3818141737357292</v>
      </c>
      <c r="H35" s="104">
        <f>IF(D35=0,0,F35/D35*100)</f>
        <v>5.9902294293679823</v>
      </c>
      <c r="I35" s="59">
        <f>SUM(I8:I34)</f>
        <v>251</v>
      </c>
      <c r="J35" s="59">
        <f>SUM(J8:J34)</f>
        <v>287</v>
      </c>
      <c r="K35" s="104">
        <f>IF(C35=0,0,I35/C35*100)</f>
        <v>0.10640688126094275</v>
      </c>
      <c r="L35" s="104">
        <f>IF(D35=0,0,J35/D35*100)</f>
        <v>0.18351791697572706</v>
      </c>
      <c r="M35" s="59">
        <f>E35+I35</f>
        <v>12946</v>
      </c>
      <c r="N35" s="59">
        <f>F35+J35</f>
        <v>9655</v>
      </c>
      <c r="O35" s="104">
        <f>IF(C35=0,IF(M35=0,0,100),V35)</f>
        <v>5.4882210549966723</v>
      </c>
      <c r="P35" s="104">
        <f>IF(D35=0,IF(N35=0,0,100),S35)</f>
        <v>6.1737473463437089</v>
      </c>
      <c r="Q35" s="166">
        <f t="shared" si="0"/>
        <v>5.9902294293679823</v>
      </c>
      <c r="R35" s="122">
        <f>IF(D35=0,0,SUM(I35*100/D35))</f>
        <v>0.16049824794741285</v>
      </c>
      <c r="S35" s="122">
        <f t="shared" si="2"/>
        <v>6.1737473463437089</v>
      </c>
      <c r="T35" s="122">
        <f t="shared" si="3"/>
        <v>5.3818141737357292</v>
      </c>
      <c r="U35" s="58">
        <f t="shared" si="4"/>
        <v>0.10640688126094273</v>
      </c>
      <c r="V35" s="58">
        <f t="shared" si="5"/>
        <v>5.4882210549966723</v>
      </c>
      <c r="W35" s="58"/>
    </row>
    <row r="36" spans="1:23" ht="12.95" customHeight="1" x14ac:dyDescent="0.2">
      <c r="A36" s="38"/>
      <c r="B36" s="38"/>
      <c r="C36" s="85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T36" s="58"/>
      <c r="U36" s="58"/>
      <c r="V36" s="58"/>
      <c r="W36" s="58"/>
    </row>
    <row r="37" spans="1:23" ht="12.95" customHeight="1" x14ac:dyDescent="0.2">
      <c r="B37" s="211" t="s">
        <v>414</v>
      </c>
      <c r="T37" s="58"/>
      <c r="U37" s="58"/>
      <c r="V37" s="58"/>
      <c r="W37" s="58"/>
    </row>
    <row r="40" spans="1:23" ht="12.95" customHeight="1" x14ac:dyDescent="0.2">
      <c r="B40" s="39"/>
      <c r="C40" s="1"/>
      <c r="D40" s="49"/>
      <c r="E40" s="1"/>
      <c r="F40" s="49"/>
      <c r="G40" s="1"/>
      <c r="H40" s="1"/>
      <c r="I40" s="1"/>
      <c r="J40" s="49"/>
      <c r="K40" s="1"/>
      <c r="L40" s="1"/>
      <c r="M40" s="1"/>
      <c r="N40" s="1"/>
      <c r="O40" s="1"/>
      <c r="P40" s="1"/>
    </row>
    <row r="41" spans="1:23" ht="12.95" customHeight="1" x14ac:dyDescent="0.2">
      <c r="B41" s="39"/>
      <c r="C41" s="1"/>
      <c r="D41" s="49"/>
      <c r="E41" s="1"/>
      <c r="F41" s="49"/>
      <c r="G41" s="1"/>
      <c r="H41" s="1"/>
      <c r="I41" s="1"/>
      <c r="J41" s="49"/>
      <c r="K41" s="1"/>
      <c r="L41" s="1"/>
      <c r="M41" s="1"/>
      <c r="N41" s="1"/>
      <c r="O41" s="1"/>
      <c r="P41" s="1"/>
    </row>
    <row r="42" spans="1:23" ht="12.95" customHeight="1" x14ac:dyDescent="0.2">
      <c r="B42" s="39"/>
      <c r="C42" s="1"/>
      <c r="D42" s="49"/>
      <c r="E42" s="1"/>
      <c r="F42" s="49"/>
      <c r="G42" s="1"/>
      <c r="H42" s="1"/>
      <c r="I42" s="1"/>
      <c r="J42" s="49"/>
      <c r="K42" s="1"/>
      <c r="L42" s="1"/>
      <c r="M42" s="1"/>
      <c r="N42" s="1"/>
      <c r="O42" s="1"/>
      <c r="P42" s="1"/>
    </row>
    <row r="43" spans="1:23" ht="12.95" customHeight="1" x14ac:dyDescent="0.2">
      <c r="B43" s="39"/>
      <c r="C43" s="1"/>
      <c r="D43" s="4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23" ht="12.95" customHeight="1" x14ac:dyDescent="0.2">
      <c r="B44" s="1"/>
      <c r="C44" s="1"/>
      <c r="D44" s="12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23" ht="12.9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23" ht="12.95" customHeight="1" x14ac:dyDescent="0.2">
      <c r="B46" s="1"/>
      <c r="C46" s="1"/>
      <c r="D46" s="1"/>
      <c r="E46" s="1"/>
    </row>
    <row r="47" spans="1:23" ht="12.95" customHeight="1" x14ac:dyDescent="0.2">
      <c r="B47" s="1"/>
      <c r="C47" s="1"/>
      <c r="D47" s="1"/>
      <c r="E47" s="1"/>
    </row>
    <row r="48" spans="1:23" ht="12.95" customHeight="1" x14ac:dyDescent="0.2">
      <c r="B48" s="1"/>
      <c r="C48" s="1"/>
      <c r="D48" s="48"/>
      <c r="E48" s="1"/>
    </row>
    <row r="49" spans="2:5" ht="12.95" customHeight="1" x14ac:dyDescent="0.2">
      <c r="B49" s="1"/>
      <c r="C49" s="1"/>
      <c r="D49" s="48"/>
      <c r="E49" s="1"/>
    </row>
    <row r="50" spans="2:5" ht="12.95" customHeight="1" x14ac:dyDescent="0.2">
      <c r="B50" s="1"/>
      <c r="C50" s="1"/>
      <c r="D50" s="1"/>
      <c r="E50" s="1"/>
    </row>
    <row r="51" spans="2:5" ht="12.95" customHeight="1" x14ac:dyDescent="0.2">
      <c r="B51" s="1"/>
      <c r="C51" s="1"/>
      <c r="D51" s="1"/>
      <c r="E51" s="1"/>
    </row>
    <row r="52" spans="2:5" ht="12.95" customHeight="1" x14ac:dyDescent="0.2">
      <c r="B52" s="1"/>
      <c r="C52" s="1"/>
      <c r="D52" s="1"/>
      <c r="E52" s="1"/>
    </row>
  </sheetData>
  <mergeCells count="13">
    <mergeCell ref="O5:P5"/>
    <mergeCell ref="A2:P2"/>
    <mergeCell ref="A4:A6"/>
    <mergeCell ref="B4:B6"/>
    <mergeCell ref="C4:D4"/>
    <mergeCell ref="E4:P4"/>
    <mergeCell ref="C5:C6"/>
    <mergeCell ref="D5:D6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orientation="portrait" verticalDpi="429496729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71"/>
  <sheetViews>
    <sheetView workbookViewId="0">
      <selection activeCell="O37" sqref="O37"/>
    </sheetView>
  </sheetViews>
  <sheetFormatPr defaultRowHeight="12.75" x14ac:dyDescent="0.2"/>
  <cols>
    <col min="1" max="1" width="3.85546875" customWidth="1"/>
    <col min="2" max="2" width="24" customWidth="1"/>
    <col min="14" max="14" width="9" customWidth="1"/>
    <col min="15" max="24" width="8.42578125" customWidth="1"/>
  </cols>
  <sheetData>
    <row r="1" spans="1:212" ht="12.95" customHeight="1" x14ac:dyDescent="0.2">
      <c r="M1" s="310" t="s">
        <v>418</v>
      </c>
      <c r="N1" s="310"/>
      <c r="W1" s="310" t="s">
        <v>418</v>
      </c>
      <c r="X1" s="310"/>
    </row>
    <row r="2" spans="1:212" ht="21" customHeight="1" x14ac:dyDescent="0.3">
      <c r="A2" s="321"/>
      <c r="B2" s="321"/>
      <c r="C2" s="394" t="s">
        <v>416</v>
      </c>
      <c r="D2" s="305"/>
      <c r="E2" s="305"/>
      <c r="F2" s="305"/>
      <c r="G2" s="305"/>
      <c r="H2" s="305"/>
      <c r="I2" s="305"/>
      <c r="J2" s="305"/>
      <c r="K2" s="305"/>
      <c r="L2" s="305"/>
      <c r="M2" s="26"/>
    </row>
    <row r="3" spans="1:212" ht="9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12" ht="21" customHeight="1" x14ac:dyDescent="0.2">
      <c r="A4" s="322" t="s">
        <v>1</v>
      </c>
      <c r="B4" s="291" t="s">
        <v>70</v>
      </c>
      <c r="C4" s="389" t="s">
        <v>419</v>
      </c>
      <c r="D4" s="390"/>
      <c r="E4" s="386" t="s">
        <v>420</v>
      </c>
      <c r="F4" s="387"/>
      <c r="G4" s="387"/>
      <c r="H4" s="387"/>
      <c r="I4" s="387"/>
      <c r="J4" s="387"/>
      <c r="K4" s="387"/>
      <c r="L4" s="387"/>
      <c r="M4" s="387"/>
      <c r="N4" s="388"/>
      <c r="O4" s="386" t="s">
        <v>417</v>
      </c>
      <c r="P4" s="387"/>
      <c r="Q4" s="387"/>
      <c r="R4" s="387"/>
      <c r="S4" s="387"/>
      <c r="T4" s="387"/>
      <c r="U4" s="387"/>
      <c r="V4" s="387"/>
      <c r="W4" s="387"/>
      <c r="X4" s="388"/>
    </row>
    <row r="5" spans="1:212" ht="46.5" customHeight="1" x14ac:dyDescent="0.2">
      <c r="A5" s="322"/>
      <c r="B5" s="291"/>
      <c r="C5" s="391"/>
      <c r="D5" s="392"/>
      <c r="E5" s="393" t="s">
        <v>100</v>
      </c>
      <c r="F5" s="393"/>
      <c r="G5" s="393" t="s">
        <v>101</v>
      </c>
      <c r="H5" s="393"/>
      <c r="I5" s="393" t="s">
        <v>102</v>
      </c>
      <c r="J5" s="393"/>
      <c r="K5" s="393" t="s">
        <v>103</v>
      </c>
      <c r="L5" s="393"/>
      <c r="M5" s="393" t="s">
        <v>104</v>
      </c>
      <c r="N5" s="393"/>
      <c r="O5" s="393" t="s">
        <v>100</v>
      </c>
      <c r="P5" s="393"/>
      <c r="Q5" s="393" t="s">
        <v>101</v>
      </c>
      <c r="R5" s="393"/>
      <c r="S5" s="393" t="s">
        <v>102</v>
      </c>
      <c r="T5" s="393"/>
      <c r="U5" s="393" t="s">
        <v>103</v>
      </c>
      <c r="V5" s="393"/>
      <c r="W5" s="393" t="s">
        <v>104</v>
      </c>
      <c r="X5" s="393"/>
    </row>
    <row r="6" spans="1:212" ht="21.75" customHeight="1" x14ac:dyDescent="0.2">
      <c r="A6" s="322"/>
      <c r="B6" s="291"/>
      <c r="C6" s="215">
        <v>2017</v>
      </c>
      <c r="D6" s="215">
        <v>2018</v>
      </c>
      <c r="E6" s="215">
        <v>2017</v>
      </c>
      <c r="F6" s="215">
        <v>2018</v>
      </c>
      <c r="G6" s="215">
        <v>2017</v>
      </c>
      <c r="H6" s="215">
        <v>2018</v>
      </c>
      <c r="I6" s="215">
        <v>2017</v>
      </c>
      <c r="J6" s="215">
        <v>2018</v>
      </c>
      <c r="K6" s="215">
        <v>2017</v>
      </c>
      <c r="L6" s="215">
        <v>2018</v>
      </c>
      <c r="M6" s="215">
        <v>2017</v>
      </c>
      <c r="N6" s="215">
        <v>2018</v>
      </c>
      <c r="O6" s="215">
        <v>2017</v>
      </c>
      <c r="P6" s="215">
        <v>2018</v>
      </c>
      <c r="Q6" s="215">
        <v>2017</v>
      </c>
      <c r="R6" s="215">
        <v>2018</v>
      </c>
      <c r="S6" s="215">
        <v>2017</v>
      </c>
      <c r="T6" s="215">
        <v>2018</v>
      </c>
      <c r="U6" s="215">
        <v>2017</v>
      </c>
      <c r="V6" s="215">
        <v>2018</v>
      </c>
      <c r="W6" s="215">
        <v>2017</v>
      </c>
      <c r="X6" s="215">
        <v>2018</v>
      </c>
    </row>
    <row r="7" spans="1:212" x14ac:dyDescent="0.2">
      <c r="A7" s="4" t="s">
        <v>2</v>
      </c>
      <c r="B7" s="4" t="s">
        <v>4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4">
        <v>16</v>
      </c>
      <c r="S7" s="4">
        <v>17</v>
      </c>
      <c r="T7" s="4">
        <v>18</v>
      </c>
      <c r="U7" s="4">
        <v>19</v>
      </c>
      <c r="V7" s="4">
        <v>20</v>
      </c>
      <c r="W7" s="4">
        <v>21</v>
      </c>
      <c r="X7" s="4">
        <v>22</v>
      </c>
    </row>
    <row r="8" spans="1:212" ht="13.5" customHeight="1" x14ac:dyDescent="0.2">
      <c r="A8" s="42">
        <v>1</v>
      </c>
      <c r="B8" s="17" t="s">
        <v>71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51"/>
      <c r="N8" s="21"/>
      <c r="O8" s="21"/>
      <c r="P8" s="51"/>
      <c r="Q8" s="51"/>
      <c r="R8" s="21"/>
      <c r="S8" s="21"/>
      <c r="T8" s="51"/>
      <c r="U8" s="51"/>
      <c r="V8" s="21"/>
      <c r="W8" s="21"/>
      <c r="X8" s="5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</row>
    <row r="9" spans="1:212" x14ac:dyDescent="0.2">
      <c r="A9" s="43" t="s">
        <v>44</v>
      </c>
      <c r="B9" s="17" t="s">
        <v>72</v>
      </c>
      <c r="C9" s="21">
        <v>176</v>
      </c>
      <c r="D9" s="21">
        <v>176</v>
      </c>
      <c r="E9" s="21">
        <v>33027</v>
      </c>
      <c r="F9" s="21">
        <v>44102</v>
      </c>
      <c r="G9" s="21">
        <v>3159</v>
      </c>
      <c r="H9" s="21">
        <v>2570</v>
      </c>
      <c r="I9" s="21">
        <v>36140</v>
      </c>
      <c r="J9" s="21">
        <v>36103</v>
      </c>
      <c r="K9" s="21">
        <v>28300</v>
      </c>
      <c r="L9" s="21">
        <v>29196</v>
      </c>
      <c r="M9" s="21">
        <f>E9+G9+I9+K9</f>
        <v>100626</v>
      </c>
      <c r="N9" s="21">
        <f>F9+H9+J9+L9</f>
        <v>111971</v>
      </c>
      <c r="O9" s="51">
        <f>E9/C9/11</f>
        <v>17.059400826446282</v>
      </c>
      <c r="P9" s="51">
        <f>F9/D9/11</f>
        <v>22.779958677685951</v>
      </c>
      <c r="Q9" s="51">
        <f>G9/C9/11</f>
        <v>1.631714876033058</v>
      </c>
      <c r="R9" s="51">
        <f>H9/D9/11</f>
        <v>1.3274793388429751</v>
      </c>
      <c r="S9" s="51">
        <f>I9/C9/11</f>
        <v>18.667355371900825</v>
      </c>
      <c r="T9" s="51">
        <f>J9/D9/11</f>
        <v>18.648243801652892</v>
      </c>
      <c r="U9" s="51">
        <f>K9/C9/11</f>
        <v>14.617768595041321</v>
      </c>
      <c r="V9" s="51">
        <f>L9/D9/11</f>
        <v>15.080578512396693</v>
      </c>
      <c r="W9" s="51">
        <f>O9+Q9+S9+U9</f>
        <v>51.976239669421481</v>
      </c>
      <c r="X9" s="51">
        <f>P9+R9+T9+V9</f>
        <v>57.836260330578504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</row>
    <row r="10" spans="1:212" x14ac:dyDescent="0.2">
      <c r="A10" s="43" t="s">
        <v>45</v>
      </c>
      <c r="B10" s="17" t="s">
        <v>73</v>
      </c>
      <c r="C10" s="21">
        <v>102</v>
      </c>
      <c r="D10" s="21">
        <v>102</v>
      </c>
      <c r="E10" s="21">
        <v>21055</v>
      </c>
      <c r="F10" s="21">
        <v>24726</v>
      </c>
      <c r="G10" s="21">
        <v>5727</v>
      </c>
      <c r="H10" s="21">
        <v>1941</v>
      </c>
      <c r="I10" s="21">
        <v>17754</v>
      </c>
      <c r="J10" s="21">
        <v>18912</v>
      </c>
      <c r="K10" s="21">
        <v>16860</v>
      </c>
      <c r="L10" s="21">
        <v>15390</v>
      </c>
      <c r="M10" s="21">
        <f t="shared" ref="M10:M33" si="0">E10+G10+I10+K10</f>
        <v>61396</v>
      </c>
      <c r="N10" s="21">
        <f t="shared" ref="N10:N33" si="1">F10+H10+J10+L10</f>
        <v>60969</v>
      </c>
      <c r="O10" s="51">
        <f t="shared" ref="O10:O33" si="2">E10/C10/11</f>
        <v>18.765597147950089</v>
      </c>
      <c r="P10" s="51">
        <f t="shared" ref="P10:P33" si="3">F10/D10/11</f>
        <v>22.037433155080212</v>
      </c>
      <c r="Q10" s="51">
        <f t="shared" ref="Q10:Q33" si="4">G10/C10/11</f>
        <v>5.1042780748663104</v>
      </c>
      <c r="R10" s="51">
        <f t="shared" ref="R10:R33" si="5">H10/D10/11</f>
        <v>1.7299465240641714</v>
      </c>
      <c r="S10" s="51">
        <f t="shared" ref="S10:S33" si="6">I10/C10/11</f>
        <v>15.823529411764707</v>
      </c>
      <c r="T10" s="51">
        <f t="shared" ref="T10:T33" si="7">J10/D10/11</f>
        <v>16.855614973262032</v>
      </c>
      <c r="U10" s="51">
        <f t="shared" ref="U10:U33" si="8">K10/C10/11</f>
        <v>15.026737967914437</v>
      </c>
      <c r="V10" s="51">
        <f t="shared" ref="V10:V33" si="9">L10/D10/11</f>
        <v>13.716577540106952</v>
      </c>
      <c r="W10" s="51">
        <f t="shared" ref="W10:W33" si="10">O10+Q10+S10+U10</f>
        <v>54.720142602495542</v>
      </c>
      <c r="X10" s="51">
        <f t="shared" ref="X10:X33" si="11">P10+R10+T10+V10</f>
        <v>54.339572192513373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</row>
    <row r="11" spans="1:212" x14ac:dyDescent="0.2">
      <c r="A11" s="43" t="s">
        <v>46</v>
      </c>
      <c r="B11" s="17" t="s">
        <v>74</v>
      </c>
      <c r="C11" s="21">
        <v>374</v>
      </c>
      <c r="D11" s="21">
        <v>374</v>
      </c>
      <c r="E11" s="21">
        <v>88150</v>
      </c>
      <c r="F11" s="21">
        <v>114758</v>
      </c>
      <c r="G11" s="21">
        <v>7516</v>
      </c>
      <c r="H11" s="21">
        <v>3937</v>
      </c>
      <c r="I11" s="21">
        <v>91835</v>
      </c>
      <c r="J11" s="21">
        <v>97979</v>
      </c>
      <c r="K11" s="21">
        <v>68836</v>
      </c>
      <c r="L11" s="21">
        <v>73651</v>
      </c>
      <c r="M11" s="21">
        <f t="shared" si="0"/>
        <v>256337</v>
      </c>
      <c r="N11" s="21">
        <f t="shared" si="1"/>
        <v>290325</v>
      </c>
      <c r="O11" s="51">
        <f t="shared" si="2"/>
        <v>21.426835196888671</v>
      </c>
      <c r="P11" s="51">
        <f t="shared" si="3"/>
        <v>27.894506562955758</v>
      </c>
      <c r="Q11" s="51">
        <f t="shared" si="4"/>
        <v>1.8269324258629072</v>
      </c>
      <c r="R11" s="51">
        <f t="shared" si="5"/>
        <v>0.95697617890131259</v>
      </c>
      <c r="S11" s="51">
        <f t="shared" si="6"/>
        <v>22.322557122022364</v>
      </c>
      <c r="T11" s="51">
        <f t="shared" si="7"/>
        <v>23.815994166261547</v>
      </c>
      <c r="U11" s="51">
        <f t="shared" si="8"/>
        <v>16.732134175984445</v>
      </c>
      <c r="V11" s="51">
        <f t="shared" si="9"/>
        <v>17.902527953330093</v>
      </c>
      <c r="W11" s="51">
        <f t="shared" si="10"/>
        <v>62.308458920758383</v>
      </c>
      <c r="X11" s="51">
        <f t="shared" si="11"/>
        <v>70.570004861448709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</row>
    <row r="12" spans="1:212" x14ac:dyDescent="0.2">
      <c r="A12" s="43" t="s">
        <v>47</v>
      </c>
      <c r="B12" s="17" t="s">
        <v>75</v>
      </c>
      <c r="C12" s="21">
        <v>242</v>
      </c>
      <c r="D12" s="21">
        <v>242</v>
      </c>
      <c r="E12" s="21">
        <v>48713</v>
      </c>
      <c r="F12" s="21">
        <v>64272</v>
      </c>
      <c r="G12" s="21">
        <v>7880</v>
      </c>
      <c r="H12" s="21">
        <v>2318</v>
      </c>
      <c r="I12" s="21">
        <v>71928</v>
      </c>
      <c r="J12" s="21">
        <v>76333</v>
      </c>
      <c r="K12" s="21">
        <v>32502</v>
      </c>
      <c r="L12" s="21">
        <v>42919</v>
      </c>
      <c r="M12" s="21">
        <f t="shared" si="0"/>
        <v>161023</v>
      </c>
      <c r="N12" s="21">
        <f t="shared" si="1"/>
        <v>185842</v>
      </c>
      <c r="O12" s="51">
        <f t="shared" si="2"/>
        <v>18.299398948159279</v>
      </c>
      <c r="P12" s="51">
        <f t="shared" si="3"/>
        <v>24.144252441773105</v>
      </c>
      <c r="Q12" s="51">
        <f t="shared" si="4"/>
        <v>2.9601803155522162</v>
      </c>
      <c r="R12" s="51">
        <f t="shared" si="5"/>
        <v>0.8707738542449287</v>
      </c>
      <c r="S12" s="51">
        <f t="shared" si="6"/>
        <v>27.020285499624343</v>
      </c>
      <c r="T12" s="51">
        <f t="shared" si="7"/>
        <v>28.675056348610067</v>
      </c>
      <c r="U12" s="51">
        <f t="shared" si="8"/>
        <v>12.209616829451541</v>
      </c>
      <c r="V12" s="51">
        <f t="shared" si="9"/>
        <v>16.122839969947407</v>
      </c>
      <c r="W12" s="51">
        <f t="shared" si="10"/>
        <v>60.489481592787378</v>
      </c>
      <c r="X12" s="51">
        <f t="shared" si="11"/>
        <v>69.812922614575513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</row>
    <row r="13" spans="1:212" x14ac:dyDescent="0.2">
      <c r="A13" s="43" t="s">
        <v>48</v>
      </c>
      <c r="B13" s="17" t="s">
        <v>76</v>
      </c>
      <c r="C13" s="21">
        <v>157</v>
      </c>
      <c r="D13" s="21">
        <v>157</v>
      </c>
      <c r="E13" s="21">
        <v>27545</v>
      </c>
      <c r="F13" s="21">
        <v>38513</v>
      </c>
      <c r="G13" s="21">
        <v>8335</v>
      </c>
      <c r="H13" s="21">
        <v>3275</v>
      </c>
      <c r="I13" s="21">
        <v>29090</v>
      </c>
      <c r="J13" s="21">
        <v>31342</v>
      </c>
      <c r="K13" s="21">
        <v>20820</v>
      </c>
      <c r="L13" s="21">
        <v>25426</v>
      </c>
      <c r="M13" s="21">
        <f t="shared" si="0"/>
        <v>85790</v>
      </c>
      <c r="N13" s="21">
        <f t="shared" si="1"/>
        <v>98556</v>
      </c>
      <c r="O13" s="51">
        <f t="shared" si="2"/>
        <v>15.949623624782861</v>
      </c>
      <c r="P13" s="51">
        <f t="shared" si="3"/>
        <v>22.300521134916039</v>
      </c>
      <c r="Q13" s="51">
        <f t="shared" si="4"/>
        <v>4.8262883613202083</v>
      </c>
      <c r="R13" s="51">
        <f t="shared" si="5"/>
        <v>1.8963520555877245</v>
      </c>
      <c r="S13" s="51">
        <f t="shared" si="6"/>
        <v>16.844238563983787</v>
      </c>
      <c r="T13" s="51">
        <f t="shared" si="7"/>
        <v>18.14823393167342</v>
      </c>
      <c r="U13" s="51">
        <f t="shared" si="8"/>
        <v>12.055587724377533</v>
      </c>
      <c r="V13" s="51">
        <f t="shared" si="9"/>
        <v>14.722640416907932</v>
      </c>
      <c r="W13" s="51">
        <f t="shared" si="10"/>
        <v>49.675738274464386</v>
      </c>
      <c r="X13" s="51">
        <f t="shared" si="11"/>
        <v>57.067747539085119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</row>
    <row r="14" spans="1:212" x14ac:dyDescent="0.2">
      <c r="A14" s="43" t="s">
        <v>49</v>
      </c>
      <c r="B14" s="17" t="s">
        <v>77</v>
      </c>
      <c r="C14" s="21">
        <v>99</v>
      </c>
      <c r="D14" s="21">
        <v>99</v>
      </c>
      <c r="E14" s="21">
        <v>18318</v>
      </c>
      <c r="F14" s="21">
        <v>26453</v>
      </c>
      <c r="G14" s="21">
        <v>1853</v>
      </c>
      <c r="H14" s="21">
        <v>1378</v>
      </c>
      <c r="I14" s="21">
        <v>21819</v>
      </c>
      <c r="J14" s="21">
        <v>21761</v>
      </c>
      <c r="K14" s="21">
        <v>16772</v>
      </c>
      <c r="L14" s="21">
        <v>17436</v>
      </c>
      <c r="M14" s="21">
        <f t="shared" si="0"/>
        <v>58762</v>
      </c>
      <c r="N14" s="21">
        <f t="shared" si="1"/>
        <v>67028</v>
      </c>
      <c r="O14" s="51">
        <f t="shared" si="2"/>
        <v>16.820936639118457</v>
      </c>
      <c r="P14" s="51">
        <f t="shared" si="3"/>
        <v>24.291092745638199</v>
      </c>
      <c r="Q14" s="51">
        <f t="shared" si="4"/>
        <v>1.7015610651974287</v>
      </c>
      <c r="R14" s="51">
        <f t="shared" si="5"/>
        <v>1.2653810835629018</v>
      </c>
      <c r="S14" s="51">
        <f t="shared" si="6"/>
        <v>20.035812672176309</v>
      </c>
      <c r="T14" s="51">
        <f t="shared" si="7"/>
        <v>19.98255280073462</v>
      </c>
      <c r="U14" s="51">
        <f t="shared" si="8"/>
        <v>15.401285583103766</v>
      </c>
      <c r="V14" s="51">
        <f t="shared" si="9"/>
        <v>16.011019283746556</v>
      </c>
      <c r="W14" s="51">
        <f t="shared" si="10"/>
        <v>53.959595959595958</v>
      </c>
      <c r="X14" s="51">
        <f t="shared" si="11"/>
        <v>61.550045913682276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</row>
    <row r="15" spans="1:212" x14ac:dyDescent="0.2">
      <c r="A15" s="43" t="s">
        <v>50</v>
      </c>
      <c r="B15" s="17" t="s">
        <v>78</v>
      </c>
      <c r="C15" s="21">
        <v>242</v>
      </c>
      <c r="D15" s="21">
        <v>242</v>
      </c>
      <c r="E15" s="21">
        <v>50929</v>
      </c>
      <c r="F15" s="21">
        <v>65054</v>
      </c>
      <c r="G15" s="21">
        <v>5210</v>
      </c>
      <c r="H15" s="21">
        <v>2119</v>
      </c>
      <c r="I15" s="21">
        <v>52354</v>
      </c>
      <c r="J15" s="21">
        <v>57072</v>
      </c>
      <c r="K15" s="21">
        <v>28227</v>
      </c>
      <c r="L15" s="21">
        <v>26786</v>
      </c>
      <c r="M15" s="21">
        <f t="shared" si="0"/>
        <v>136720</v>
      </c>
      <c r="N15" s="21">
        <f t="shared" si="1"/>
        <v>151031</v>
      </c>
      <c r="O15" s="51">
        <f t="shared" si="2"/>
        <v>19.131855747558227</v>
      </c>
      <c r="P15" s="51">
        <f t="shared" si="3"/>
        <v>24.438016528925619</v>
      </c>
      <c r="Q15" s="51">
        <f t="shared" si="4"/>
        <v>1.9571750563486099</v>
      </c>
      <c r="R15" s="51">
        <f t="shared" si="5"/>
        <v>0.79601803155522155</v>
      </c>
      <c r="S15" s="51">
        <f t="shared" si="6"/>
        <v>19.667167543200602</v>
      </c>
      <c r="T15" s="51">
        <f t="shared" si="7"/>
        <v>21.439519158527421</v>
      </c>
      <c r="U15" s="51">
        <f t="shared" si="8"/>
        <v>10.603681442524417</v>
      </c>
      <c r="V15" s="51">
        <f t="shared" si="9"/>
        <v>10.062359128474831</v>
      </c>
      <c r="W15" s="51">
        <f t="shared" si="10"/>
        <v>51.359879789631862</v>
      </c>
      <c r="X15" s="51">
        <f t="shared" si="11"/>
        <v>56.735912847483092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</row>
    <row r="16" spans="1:212" x14ac:dyDescent="0.2">
      <c r="A16" s="43" t="s">
        <v>51</v>
      </c>
      <c r="B16" s="17" t="s">
        <v>79</v>
      </c>
      <c r="C16" s="21">
        <v>104</v>
      </c>
      <c r="D16" s="21">
        <v>104</v>
      </c>
      <c r="E16" s="21">
        <v>16384</v>
      </c>
      <c r="F16" s="21">
        <v>26057</v>
      </c>
      <c r="G16" s="21">
        <v>2812</v>
      </c>
      <c r="H16" s="21">
        <v>1014</v>
      </c>
      <c r="I16" s="21">
        <v>21177</v>
      </c>
      <c r="J16" s="21">
        <v>22291</v>
      </c>
      <c r="K16" s="21">
        <v>17390</v>
      </c>
      <c r="L16" s="21">
        <v>18032</v>
      </c>
      <c r="M16" s="21">
        <f t="shared" si="0"/>
        <v>57763</v>
      </c>
      <c r="N16" s="21">
        <f t="shared" si="1"/>
        <v>67394</v>
      </c>
      <c r="O16" s="51">
        <f t="shared" si="2"/>
        <v>14.321678321678322</v>
      </c>
      <c r="P16" s="51">
        <f t="shared" si="3"/>
        <v>22.777097902097903</v>
      </c>
      <c r="Q16" s="51">
        <f t="shared" si="4"/>
        <v>2.4580419580419584</v>
      </c>
      <c r="R16" s="51">
        <f t="shared" si="5"/>
        <v>0.88636363636363635</v>
      </c>
      <c r="S16" s="51">
        <f t="shared" si="6"/>
        <v>18.511363636363637</v>
      </c>
      <c r="T16" s="51">
        <f t="shared" si="7"/>
        <v>19.48513986013986</v>
      </c>
      <c r="U16" s="51">
        <f t="shared" si="8"/>
        <v>15.20104895104895</v>
      </c>
      <c r="V16" s="51">
        <f t="shared" si="9"/>
        <v>15.762237762237762</v>
      </c>
      <c r="W16" s="51">
        <f t="shared" si="10"/>
        <v>50.492132867132867</v>
      </c>
      <c r="X16" s="51">
        <f t="shared" si="11"/>
        <v>58.91083916083916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</row>
    <row r="17" spans="1:212" x14ac:dyDescent="0.2">
      <c r="A17" s="43" t="s">
        <v>52</v>
      </c>
      <c r="B17" s="17" t="s">
        <v>80</v>
      </c>
      <c r="C17" s="21">
        <v>208</v>
      </c>
      <c r="D17" s="21">
        <v>208</v>
      </c>
      <c r="E17" s="21">
        <v>38628</v>
      </c>
      <c r="F17" s="21">
        <v>47837</v>
      </c>
      <c r="G17" s="21">
        <v>6077</v>
      </c>
      <c r="H17" s="21">
        <v>3063</v>
      </c>
      <c r="I17" s="21">
        <v>47981</v>
      </c>
      <c r="J17" s="21">
        <v>50322</v>
      </c>
      <c r="K17" s="21">
        <v>37792</v>
      </c>
      <c r="L17" s="21">
        <v>38152</v>
      </c>
      <c r="M17" s="21">
        <f t="shared" si="0"/>
        <v>130478</v>
      </c>
      <c r="N17" s="21">
        <f t="shared" si="1"/>
        <v>139374</v>
      </c>
      <c r="O17" s="51">
        <f t="shared" si="2"/>
        <v>16.882867132867133</v>
      </c>
      <c r="P17" s="51">
        <f t="shared" si="3"/>
        <v>20.90777972027972</v>
      </c>
      <c r="Q17" s="51">
        <f t="shared" si="4"/>
        <v>2.6560314685314683</v>
      </c>
      <c r="R17" s="51">
        <f t="shared" si="5"/>
        <v>1.3387237762237763</v>
      </c>
      <c r="S17" s="51">
        <f t="shared" si="6"/>
        <v>20.970716783216783</v>
      </c>
      <c r="T17" s="51">
        <f t="shared" si="7"/>
        <v>21.99388111888112</v>
      </c>
      <c r="U17" s="51">
        <f t="shared" si="8"/>
        <v>16.517482517482517</v>
      </c>
      <c r="V17" s="51">
        <f t="shared" si="9"/>
        <v>16.674825174825177</v>
      </c>
      <c r="W17" s="51">
        <f t="shared" si="10"/>
        <v>57.027097902097907</v>
      </c>
      <c r="X17" s="51">
        <f t="shared" si="11"/>
        <v>60.915209790209786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</row>
    <row r="18" spans="1:212" x14ac:dyDescent="0.2">
      <c r="A18" s="43" t="s">
        <v>53</v>
      </c>
      <c r="B18" s="17" t="s">
        <v>81</v>
      </c>
      <c r="C18" s="21">
        <v>135</v>
      </c>
      <c r="D18" s="21">
        <v>135</v>
      </c>
      <c r="E18" s="21">
        <v>18126</v>
      </c>
      <c r="F18" s="21">
        <v>25591</v>
      </c>
      <c r="G18" s="21">
        <v>2316</v>
      </c>
      <c r="H18" s="21">
        <v>1794</v>
      </c>
      <c r="I18" s="21">
        <v>23945</v>
      </c>
      <c r="J18" s="21">
        <v>24797</v>
      </c>
      <c r="K18" s="21">
        <v>13697</v>
      </c>
      <c r="L18" s="21">
        <v>14125</v>
      </c>
      <c r="M18" s="21">
        <f t="shared" si="0"/>
        <v>58084</v>
      </c>
      <c r="N18" s="21">
        <f t="shared" si="1"/>
        <v>66307</v>
      </c>
      <c r="O18" s="51">
        <f t="shared" si="2"/>
        <v>12.206060606060607</v>
      </c>
      <c r="P18" s="51">
        <f t="shared" si="3"/>
        <v>17.232996632996631</v>
      </c>
      <c r="Q18" s="51">
        <f t="shared" si="4"/>
        <v>1.5595959595959596</v>
      </c>
      <c r="R18" s="51">
        <f t="shared" si="5"/>
        <v>1.2080808080808081</v>
      </c>
      <c r="S18" s="51">
        <f t="shared" si="6"/>
        <v>16.124579124579125</v>
      </c>
      <c r="T18" s="51">
        <f t="shared" si="7"/>
        <v>16.698316498316498</v>
      </c>
      <c r="U18" s="51">
        <f t="shared" si="8"/>
        <v>9.2235690235690235</v>
      </c>
      <c r="V18" s="51">
        <f t="shared" si="9"/>
        <v>9.5117845117845121</v>
      </c>
      <c r="W18" s="51">
        <f t="shared" si="10"/>
        <v>39.113804713804711</v>
      </c>
      <c r="X18" s="51">
        <f t="shared" si="11"/>
        <v>44.651178451178453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</row>
    <row r="19" spans="1:212" x14ac:dyDescent="0.2">
      <c r="A19" s="43" t="s">
        <v>54</v>
      </c>
      <c r="B19" s="17" t="s">
        <v>82</v>
      </c>
      <c r="C19" s="21">
        <v>119</v>
      </c>
      <c r="D19" s="21">
        <v>119</v>
      </c>
      <c r="E19" s="21">
        <v>22050</v>
      </c>
      <c r="F19" s="21">
        <v>27613</v>
      </c>
      <c r="G19" s="21">
        <v>1985</v>
      </c>
      <c r="H19" s="21">
        <v>1120</v>
      </c>
      <c r="I19" s="21">
        <v>26034</v>
      </c>
      <c r="J19" s="21">
        <v>31571</v>
      </c>
      <c r="K19" s="21">
        <v>35138</v>
      </c>
      <c r="L19" s="21">
        <v>43568</v>
      </c>
      <c r="M19" s="21">
        <f t="shared" si="0"/>
        <v>85207</v>
      </c>
      <c r="N19" s="21">
        <f t="shared" si="1"/>
        <v>103872</v>
      </c>
      <c r="O19" s="51">
        <f t="shared" si="2"/>
        <v>16.844919786096256</v>
      </c>
      <c r="P19" s="51">
        <f t="shared" si="3"/>
        <v>21.094728800611154</v>
      </c>
      <c r="Q19" s="51">
        <f t="shared" si="4"/>
        <v>1.5164247517188694</v>
      </c>
      <c r="R19" s="51">
        <f t="shared" si="5"/>
        <v>0.85561497326203206</v>
      </c>
      <c r="S19" s="51">
        <f t="shared" si="6"/>
        <v>19.88846447669977</v>
      </c>
      <c r="T19" s="51">
        <f t="shared" si="7"/>
        <v>24.118411000763942</v>
      </c>
      <c r="U19" s="51">
        <f t="shared" si="8"/>
        <v>26.843391902215433</v>
      </c>
      <c r="V19" s="51">
        <f t="shared" si="9"/>
        <v>33.283422459893046</v>
      </c>
      <c r="W19" s="51">
        <f t="shared" si="10"/>
        <v>65.093200916730325</v>
      </c>
      <c r="X19" s="51">
        <f t="shared" si="11"/>
        <v>79.352177234530174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</row>
    <row r="20" spans="1:212" x14ac:dyDescent="0.2">
      <c r="A20" s="43" t="s">
        <v>55</v>
      </c>
      <c r="B20" s="17" t="s">
        <v>83</v>
      </c>
      <c r="C20" s="21">
        <v>195</v>
      </c>
      <c r="D20" s="21">
        <v>195</v>
      </c>
      <c r="E20" s="21">
        <v>43611</v>
      </c>
      <c r="F20" s="21">
        <v>56089</v>
      </c>
      <c r="G20" s="21">
        <v>4727</v>
      </c>
      <c r="H20" s="21">
        <v>3165</v>
      </c>
      <c r="I20" s="21">
        <v>44153</v>
      </c>
      <c r="J20" s="21">
        <v>50589</v>
      </c>
      <c r="K20" s="21">
        <v>37694</v>
      </c>
      <c r="L20" s="21">
        <v>39934</v>
      </c>
      <c r="M20" s="21">
        <f t="shared" si="0"/>
        <v>130185</v>
      </c>
      <c r="N20" s="21">
        <f t="shared" si="1"/>
        <v>149777</v>
      </c>
      <c r="O20" s="51">
        <f t="shared" si="2"/>
        <v>20.331468531468531</v>
      </c>
      <c r="P20" s="51">
        <f t="shared" si="3"/>
        <v>26.148717948717948</v>
      </c>
      <c r="Q20" s="51">
        <f t="shared" si="4"/>
        <v>2.2037296037296037</v>
      </c>
      <c r="R20" s="51">
        <f t="shared" si="5"/>
        <v>1.4755244755244754</v>
      </c>
      <c r="S20" s="51">
        <f t="shared" si="6"/>
        <v>20.584149184149183</v>
      </c>
      <c r="T20" s="51">
        <f t="shared" si="7"/>
        <v>23.584615384615383</v>
      </c>
      <c r="U20" s="51">
        <f t="shared" si="8"/>
        <v>17.572960372960374</v>
      </c>
      <c r="V20" s="51">
        <f t="shared" si="9"/>
        <v>18.617249417249415</v>
      </c>
      <c r="W20" s="51">
        <f t="shared" si="10"/>
        <v>60.692307692307686</v>
      </c>
      <c r="X20" s="51">
        <f t="shared" si="11"/>
        <v>69.826107226107226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</row>
    <row r="21" spans="1:212" x14ac:dyDescent="0.2">
      <c r="A21" s="43" t="s">
        <v>56</v>
      </c>
      <c r="B21" s="17" t="s">
        <v>84</v>
      </c>
      <c r="C21" s="21">
        <v>151</v>
      </c>
      <c r="D21" s="21">
        <v>151</v>
      </c>
      <c r="E21" s="21">
        <v>26372</v>
      </c>
      <c r="F21" s="21">
        <v>36667</v>
      </c>
      <c r="G21" s="21">
        <v>2023</v>
      </c>
      <c r="H21" s="21">
        <v>1172</v>
      </c>
      <c r="I21" s="21">
        <v>31939</v>
      </c>
      <c r="J21" s="21">
        <v>33119</v>
      </c>
      <c r="K21" s="21">
        <v>20345</v>
      </c>
      <c r="L21" s="21">
        <v>21312</v>
      </c>
      <c r="M21" s="21">
        <f t="shared" si="0"/>
        <v>80679</v>
      </c>
      <c r="N21" s="21">
        <f t="shared" si="1"/>
        <v>92270</v>
      </c>
      <c r="O21" s="51">
        <f t="shared" si="2"/>
        <v>15.877182420228779</v>
      </c>
      <c r="P21" s="51">
        <f t="shared" si="3"/>
        <v>22.075255869957857</v>
      </c>
      <c r="Q21" s="51">
        <f t="shared" si="4"/>
        <v>1.2179409993979531</v>
      </c>
      <c r="R21" s="51">
        <f t="shared" si="5"/>
        <v>0.70559903672486446</v>
      </c>
      <c r="S21" s="51">
        <f t="shared" si="6"/>
        <v>19.228777844671885</v>
      </c>
      <c r="T21" s="51">
        <f t="shared" si="7"/>
        <v>19.939193257074052</v>
      </c>
      <c r="U21" s="51">
        <f t="shared" si="8"/>
        <v>12.248645394340759</v>
      </c>
      <c r="V21" s="51">
        <f t="shared" si="9"/>
        <v>12.830824804334737</v>
      </c>
      <c r="W21" s="51">
        <f t="shared" si="10"/>
        <v>48.572546658639368</v>
      </c>
      <c r="X21" s="51">
        <f t="shared" si="11"/>
        <v>55.550872968091511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</row>
    <row r="22" spans="1:212" x14ac:dyDescent="0.2">
      <c r="A22" s="43" t="s">
        <v>57</v>
      </c>
      <c r="B22" s="17" t="s">
        <v>85</v>
      </c>
      <c r="C22" s="21">
        <v>279</v>
      </c>
      <c r="D22" s="21">
        <v>279</v>
      </c>
      <c r="E22" s="21">
        <v>64865</v>
      </c>
      <c r="F22" s="21">
        <v>81138</v>
      </c>
      <c r="G22" s="21">
        <v>4186</v>
      </c>
      <c r="H22" s="21">
        <v>2541</v>
      </c>
      <c r="I22" s="21">
        <v>61925</v>
      </c>
      <c r="J22" s="21">
        <v>62633</v>
      </c>
      <c r="K22" s="21">
        <v>54346</v>
      </c>
      <c r="L22" s="21">
        <v>57354</v>
      </c>
      <c r="M22" s="21">
        <f t="shared" si="0"/>
        <v>185322</v>
      </c>
      <c r="N22" s="21">
        <f t="shared" si="1"/>
        <v>203666</v>
      </c>
      <c r="O22" s="51">
        <f t="shared" si="2"/>
        <v>21.135549038774844</v>
      </c>
      <c r="P22" s="51">
        <f t="shared" si="3"/>
        <v>26.437927663734115</v>
      </c>
      <c r="Q22" s="51">
        <f t="shared" si="4"/>
        <v>1.3639622026718801</v>
      </c>
      <c r="R22" s="51">
        <f t="shared" si="5"/>
        <v>0.82795698924731187</v>
      </c>
      <c r="S22" s="51">
        <f t="shared" si="6"/>
        <v>20.177582274356467</v>
      </c>
      <c r="T22" s="51">
        <f t="shared" si="7"/>
        <v>20.408276311502117</v>
      </c>
      <c r="U22" s="51">
        <f t="shared" si="8"/>
        <v>17.708048224177258</v>
      </c>
      <c r="V22" s="51">
        <f t="shared" si="9"/>
        <v>18.688172043010752</v>
      </c>
      <c r="W22" s="51">
        <f t="shared" si="10"/>
        <v>60.385141739980455</v>
      </c>
      <c r="X22" s="51">
        <f t="shared" si="11"/>
        <v>66.3623330074943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</row>
    <row r="23" spans="1:212" x14ac:dyDescent="0.2">
      <c r="A23" s="43" t="s">
        <v>58</v>
      </c>
      <c r="B23" s="17" t="s">
        <v>86</v>
      </c>
      <c r="C23" s="21">
        <v>177</v>
      </c>
      <c r="D23" s="21">
        <v>177</v>
      </c>
      <c r="E23" s="21">
        <v>34486</v>
      </c>
      <c r="F23" s="21">
        <v>47119</v>
      </c>
      <c r="G23" s="21">
        <v>3775</v>
      </c>
      <c r="H23" s="21">
        <v>2306</v>
      </c>
      <c r="I23" s="21">
        <v>40007</v>
      </c>
      <c r="J23" s="21">
        <v>42096</v>
      </c>
      <c r="K23" s="21">
        <v>24923</v>
      </c>
      <c r="L23" s="21">
        <v>23328</v>
      </c>
      <c r="M23" s="21">
        <f t="shared" si="0"/>
        <v>103191</v>
      </c>
      <c r="N23" s="21">
        <f t="shared" si="1"/>
        <v>114849</v>
      </c>
      <c r="O23" s="51">
        <f t="shared" si="2"/>
        <v>17.712378017462765</v>
      </c>
      <c r="P23" s="51">
        <f t="shared" si="3"/>
        <v>24.200821777092962</v>
      </c>
      <c r="Q23" s="51">
        <f t="shared" si="4"/>
        <v>1.9388803287108372</v>
      </c>
      <c r="R23" s="51">
        <f t="shared" si="5"/>
        <v>1.1843862352336929</v>
      </c>
      <c r="S23" s="51">
        <f t="shared" si="6"/>
        <v>20.548022598870059</v>
      </c>
      <c r="T23" s="51">
        <f t="shared" si="7"/>
        <v>21.620955315870571</v>
      </c>
      <c r="U23" s="51">
        <f t="shared" si="8"/>
        <v>12.800719054956344</v>
      </c>
      <c r="V23" s="51">
        <f t="shared" si="9"/>
        <v>11.98151001540832</v>
      </c>
      <c r="W23" s="51">
        <f t="shared" si="10"/>
        <v>53.000000000000007</v>
      </c>
      <c r="X23" s="51">
        <f t="shared" si="11"/>
        <v>58.987673343605543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</row>
    <row r="24" spans="1:212" x14ac:dyDescent="0.2">
      <c r="A24" s="43" t="s">
        <v>59</v>
      </c>
      <c r="B24" s="17" t="s">
        <v>87</v>
      </c>
      <c r="C24" s="21">
        <v>106</v>
      </c>
      <c r="D24" s="21">
        <v>106</v>
      </c>
      <c r="E24" s="21">
        <v>19007</v>
      </c>
      <c r="F24" s="21">
        <v>25786</v>
      </c>
      <c r="G24" s="21">
        <v>2879</v>
      </c>
      <c r="H24" s="21">
        <v>1881</v>
      </c>
      <c r="I24" s="21">
        <v>19416</v>
      </c>
      <c r="J24" s="21">
        <v>22125</v>
      </c>
      <c r="K24" s="21">
        <v>19918</v>
      </c>
      <c r="L24" s="21">
        <v>20224</v>
      </c>
      <c r="M24" s="21">
        <f t="shared" si="0"/>
        <v>61220</v>
      </c>
      <c r="N24" s="21">
        <f t="shared" si="1"/>
        <v>70016</v>
      </c>
      <c r="O24" s="51">
        <f t="shared" si="2"/>
        <v>16.301029159519725</v>
      </c>
      <c r="P24" s="51">
        <f t="shared" si="3"/>
        <v>22.114922813036021</v>
      </c>
      <c r="Q24" s="51">
        <f t="shared" si="4"/>
        <v>2.4691252144082334</v>
      </c>
      <c r="R24" s="51">
        <f t="shared" si="5"/>
        <v>1.6132075471698111</v>
      </c>
      <c r="S24" s="51">
        <f t="shared" si="6"/>
        <v>16.651801029159518</v>
      </c>
      <c r="T24" s="51">
        <f t="shared" si="7"/>
        <v>18.975128644939964</v>
      </c>
      <c r="U24" s="51">
        <f t="shared" si="8"/>
        <v>17.082332761578044</v>
      </c>
      <c r="V24" s="51">
        <f t="shared" si="9"/>
        <v>17.344768439108062</v>
      </c>
      <c r="W24" s="51">
        <f t="shared" si="10"/>
        <v>52.504288164665525</v>
      </c>
      <c r="X24" s="51">
        <f t="shared" si="11"/>
        <v>60.048027444253862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</row>
    <row r="25" spans="1:212" x14ac:dyDescent="0.2">
      <c r="A25" s="43" t="s">
        <v>60</v>
      </c>
      <c r="B25" s="17" t="s">
        <v>88</v>
      </c>
      <c r="C25" s="21">
        <v>125</v>
      </c>
      <c r="D25" s="21">
        <v>125</v>
      </c>
      <c r="E25" s="21">
        <v>28610</v>
      </c>
      <c r="F25" s="21">
        <v>40162</v>
      </c>
      <c r="G25" s="21">
        <v>2892</v>
      </c>
      <c r="H25" s="21">
        <v>1624</v>
      </c>
      <c r="I25" s="21">
        <v>28427</v>
      </c>
      <c r="J25" s="21">
        <v>32830</v>
      </c>
      <c r="K25" s="21">
        <v>16578</v>
      </c>
      <c r="L25" s="21">
        <v>17399</v>
      </c>
      <c r="M25" s="21">
        <f t="shared" si="0"/>
        <v>76507</v>
      </c>
      <c r="N25" s="21">
        <f t="shared" si="1"/>
        <v>92015</v>
      </c>
      <c r="O25" s="51">
        <f t="shared" si="2"/>
        <v>20.807272727272728</v>
      </c>
      <c r="P25" s="51">
        <f t="shared" si="3"/>
        <v>29.208727272727273</v>
      </c>
      <c r="Q25" s="51">
        <f t="shared" si="4"/>
        <v>2.1032727272727274</v>
      </c>
      <c r="R25" s="51">
        <f t="shared" si="5"/>
        <v>1.1810909090909092</v>
      </c>
      <c r="S25" s="51">
        <f t="shared" si="6"/>
        <v>20.674181818181818</v>
      </c>
      <c r="T25" s="51">
        <f t="shared" si="7"/>
        <v>23.876363636363635</v>
      </c>
      <c r="U25" s="51">
        <f t="shared" si="8"/>
        <v>12.056727272727272</v>
      </c>
      <c r="V25" s="51">
        <f t="shared" si="9"/>
        <v>12.653818181818183</v>
      </c>
      <c r="W25" s="51">
        <f t="shared" si="10"/>
        <v>55.64145454545455</v>
      </c>
      <c r="X25" s="51">
        <f t="shared" si="11"/>
        <v>66.92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</row>
    <row r="26" spans="1:212" x14ac:dyDescent="0.2">
      <c r="A26" s="43" t="s">
        <v>61</v>
      </c>
      <c r="B26" s="17" t="s">
        <v>89</v>
      </c>
      <c r="C26" s="21">
        <v>91</v>
      </c>
      <c r="D26" s="21">
        <v>91</v>
      </c>
      <c r="E26" s="21">
        <v>20169</v>
      </c>
      <c r="F26" s="21">
        <v>26509</v>
      </c>
      <c r="G26" s="21">
        <v>2556</v>
      </c>
      <c r="H26" s="21">
        <v>1149</v>
      </c>
      <c r="I26" s="21">
        <v>18840</v>
      </c>
      <c r="J26" s="21">
        <v>19196</v>
      </c>
      <c r="K26" s="21">
        <v>13315</v>
      </c>
      <c r="L26" s="21">
        <v>17118</v>
      </c>
      <c r="M26" s="21">
        <f t="shared" si="0"/>
        <v>54880</v>
      </c>
      <c r="N26" s="21">
        <f t="shared" si="1"/>
        <v>63972</v>
      </c>
      <c r="O26" s="51">
        <f t="shared" si="2"/>
        <v>20.148851148851147</v>
      </c>
      <c r="P26" s="51">
        <f t="shared" si="3"/>
        <v>26.482517482517483</v>
      </c>
      <c r="Q26" s="51">
        <f t="shared" si="4"/>
        <v>2.5534465534465536</v>
      </c>
      <c r="R26" s="51">
        <f t="shared" si="5"/>
        <v>1.1478521478521477</v>
      </c>
      <c r="S26" s="51">
        <f t="shared" si="6"/>
        <v>18.821178821178822</v>
      </c>
      <c r="T26" s="51">
        <f t="shared" si="7"/>
        <v>19.176823176823177</v>
      </c>
      <c r="U26" s="51">
        <f t="shared" si="8"/>
        <v>13.301698301698302</v>
      </c>
      <c r="V26" s="51">
        <f t="shared" si="9"/>
        <v>17.100899100899099</v>
      </c>
      <c r="W26" s="51">
        <f t="shared" si="10"/>
        <v>54.82517482517482</v>
      </c>
      <c r="X26" s="51">
        <f t="shared" si="11"/>
        <v>63.908091908091905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</row>
    <row r="27" spans="1:212" x14ac:dyDescent="0.2">
      <c r="A27" s="43" t="s">
        <v>62</v>
      </c>
      <c r="B27" s="17" t="s">
        <v>90</v>
      </c>
      <c r="C27" s="21">
        <v>313</v>
      </c>
      <c r="D27" s="21">
        <v>313</v>
      </c>
      <c r="E27" s="21">
        <v>63093</v>
      </c>
      <c r="F27" s="21">
        <v>92521</v>
      </c>
      <c r="G27" s="21">
        <v>5308</v>
      </c>
      <c r="H27" s="21">
        <v>3440</v>
      </c>
      <c r="I27" s="21">
        <v>71050</v>
      </c>
      <c r="J27" s="21">
        <v>78961</v>
      </c>
      <c r="K27" s="21">
        <v>47760</v>
      </c>
      <c r="L27" s="21">
        <v>46488</v>
      </c>
      <c r="M27" s="21">
        <f t="shared" si="0"/>
        <v>187211</v>
      </c>
      <c r="N27" s="21">
        <f t="shared" si="1"/>
        <v>221410</v>
      </c>
      <c r="O27" s="51">
        <f t="shared" si="2"/>
        <v>18.325007261109498</v>
      </c>
      <c r="P27" s="51">
        <f t="shared" si="3"/>
        <v>26.87220447284345</v>
      </c>
      <c r="Q27" s="51">
        <f t="shared" si="4"/>
        <v>1.5416787685158291</v>
      </c>
      <c r="R27" s="51">
        <f t="shared" si="5"/>
        <v>0.99912866686029633</v>
      </c>
      <c r="S27" s="51">
        <f t="shared" si="6"/>
        <v>20.636073191983737</v>
      </c>
      <c r="T27" s="51">
        <f t="shared" si="7"/>
        <v>22.933778681382517</v>
      </c>
      <c r="U27" s="51">
        <f t="shared" si="8"/>
        <v>13.871623584083649</v>
      </c>
      <c r="V27" s="51">
        <f t="shared" si="9"/>
        <v>13.502178332849258</v>
      </c>
      <c r="W27" s="51">
        <f t="shared" si="10"/>
        <v>54.374382805692719</v>
      </c>
      <c r="X27" s="51">
        <f t="shared" si="11"/>
        <v>64.307290153935526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</row>
    <row r="28" spans="1:212" x14ac:dyDescent="0.2">
      <c r="A28" s="43" t="s">
        <v>63</v>
      </c>
      <c r="B28" s="17" t="s">
        <v>91</v>
      </c>
      <c r="C28" s="21">
        <v>142</v>
      </c>
      <c r="D28" s="21">
        <v>142</v>
      </c>
      <c r="E28" s="21">
        <v>30199</v>
      </c>
      <c r="F28" s="21">
        <v>40718</v>
      </c>
      <c r="G28" s="21">
        <v>2189</v>
      </c>
      <c r="H28" s="21">
        <v>1172</v>
      </c>
      <c r="I28" s="21">
        <v>28008</v>
      </c>
      <c r="J28" s="21">
        <v>31578</v>
      </c>
      <c r="K28" s="21">
        <v>25317</v>
      </c>
      <c r="L28" s="21">
        <v>25219</v>
      </c>
      <c r="M28" s="21">
        <f t="shared" si="0"/>
        <v>85713</v>
      </c>
      <c r="N28" s="21">
        <f t="shared" si="1"/>
        <v>98687</v>
      </c>
      <c r="O28" s="51">
        <f t="shared" si="2"/>
        <v>19.333546734955185</v>
      </c>
      <c r="P28" s="51">
        <f t="shared" si="3"/>
        <v>26.067861715749039</v>
      </c>
      <c r="Q28" s="51">
        <f t="shared" si="4"/>
        <v>1.4014084507042253</v>
      </c>
      <c r="R28" s="51">
        <f t="shared" si="5"/>
        <v>0.75032010243277858</v>
      </c>
      <c r="S28" s="51">
        <f t="shared" si="6"/>
        <v>17.930857874519845</v>
      </c>
      <c r="T28" s="51">
        <f t="shared" si="7"/>
        <v>20.216389244558258</v>
      </c>
      <c r="U28" s="51">
        <f t="shared" si="8"/>
        <v>16.208066581306017</v>
      </c>
      <c r="V28" s="51">
        <f t="shared" si="9"/>
        <v>16.145326504481435</v>
      </c>
      <c r="W28" s="51">
        <f t="shared" si="10"/>
        <v>54.873879641485274</v>
      </c>
      <c r="X28" s="51">
        <f t="shared" si="11"/>
        <v>63.179897567221502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</row>
    <row r="29" spans="1:212" x14ac:dyDescent="0.2">
      <c r="A29" s="43" t="s">
        <v>64</v>
      </c>
      <c r="B29" s="17" t="s">
        <v>92</v>
      </c>
      <c r="C29" s="21">
        <v>137</v>
      </c>
      <c r="D29" s="21">
        <v>137</v>
      </c>
      <c r="E29" s="21">
        <v>23642</v>
      </c>
      <c r="F29" s="21">
        <v>33760</v>
      </c>
      <c r="G29" s="21">
        <v>3004</v>
      </c>
      <c r="H29" s="21">
        <v>2024</v>
      </c>
      <c r="I29" s="21">
        <v>27746</v>
      </c>
      <c r="J29" s="21">
        <v>30157</v>
      </c>
      <c r="K29" s="21">
        <v>20477</v>
      </c>
      <c r="L29" s="21">
        <v>21271</v>
      </c>
      <c r="M29" s="21">
        <f t="shared" si="0"/>
        <v>74869</v>
      </c>
      <c r="N29" s="21">
        <f t="shared" si="1"/>
        <v>87212</v>
      </c>
      <c r="O29" s="51">
        <f t="shared" si="2"/>
        <v>15.688122096881221</v>
      </c>
      <c r="P29" s="51">
        <f t="shared" si="3"/>
        <v>22.402123424021234</v>
      </c>
      <c r="Q29" s="51">
        <f t="shared" si="4"/>
        <v>1.9933642999336429</v>
      </c>
      <c r="R29" s="51">
        <f t="shared" si="5"/>
        <v>1.3430656934306571</v>
      </c>
      <c r="S29" s="51">
        <f t="shared" si="6"/>
        <v>18.411413404114136</v>
      </c>
      <c r="T29" s="51">
        <f t="shared" si="7"/>
        <v>20.011280690112809</v>
      </c>
      <c r="U29" s="51">
        <f t="shared" si="8"/>
        <v>13.587923025879229</v>
      </c>
      <c r="V29" s="51">
        <f t="shared" si="9"/>
        <v>14.114797611147976</v>
      </c>
      <c r="W29" s="51">
        <f t="shared" si="10"/>
        <v>49.680822826808232</v>
      </c>
      <c r="X29" s="51">
        <f t="shared" si="11"/>
        <v>57.871267418712677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</row>
    <row r="30" spans="1:212" x14ac:dyDescent="0.2">
      <c r="A30" s="43" t="s">
        <v>65</v>
      </c>
      <c r="B30" s="17" t="s">
        <v>93</v>
      </c>
      <c r="C30" s="21">
        <v>139</v>
      </c>
      <c r="D30" s="21">
        <v>139</v>
      </c>
      <c r="E30" s="21">
        <v>23708</v>
      </c>
      <c r="F30" s="21">
        <v>29594</v>
      </c>
      <c r="G30" s="21">
        <v>3427</v>
      </c>
      <c r="H30" s="21">
        <v>1861</v>
      </c>
      <c r="I30" s="21">
        <v>28464</v>
      </c>
      <c r="J30" s="21">
        <v>28303</v>
      </c>
      <c r="K30" s="21">
        <v>18188</v>
      </c>
      <c r="L30" s="21">
        <v>20977</v>
      </c>
      <c r="M30" s="21">
        <f t="shared" si="0"/>
        <v>73787</v>
      </c>
      <c r="N30" s="21">
        <f t="shared" si="1"/>
        <v>80735</v>
      </c>
      <c r="O30" s="51">
        <f t="shared" si="2"/>
        <v>15.505559189012427</v>
      </c>
      <c r="P30" s="51">
        <f t="shared" si="3"/>
        <v>19.355134074558535</v>
      </c>
      <c r="Q30" s="51">
        <f t="shared" si="4"/>
        <v>2.2413342053629823</v>
      </c>
      <c r="R30" s="51">
        <f t="shared" si="5"/>
        <v>1.2171353826030085</v>
      </c>
      <c r="S30" s="51">
        <f t="shared" si="6"/>
        <v>18.616088947024199</v>
      </c>
      <c r="T30" s="51">
        <f t="shared" si="7"/>
        <v>18.510791366906474</v>
      </c>
      <c r="U30" s="51">
        <f t="shared" si="8"/>
        <v>11.895356442119033</v>
      </c>
      <c r="V30" s="51">
        <f t="shared" si="9"/>
        <v>13.719424460431656</v>
      </c>
      <c r="W30" s="51">
        <f t="shared" si="10"/>
        <v>48.258338783518639</v>
      </c>
      <c r="X30" s="51">
        <f t="shared" si="11"/>
        <v>52.802485284499667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</row>
    <row r="31" spans="1:212" x14ac:dyDescent="0.2">
      <c r="A31" s="43" t="s">
        <v>66</v>
      </c>
      <c r="B31" s="17" t="s">
        <v>94</v>
      </c>
      <c r="C31" s="21">
        <v>78</v>
      </c>
      <c r="D31" s="21">
        <v>78</v>
      </c>
      <c r="E31" s="21">
        <v>11376</v>
      </c>
      <c r="F31" s="21">
        <v>16640</v>
      </c>
      <c r="G31" s="21">
        <v>1219</v>
      </c>
      <c r="H31" s="21">
        <v>1076</v>
      </c>
      <c r="I31" s="21">
        <v>16155</v>
      </c>
      <c r="J31" s="21">
        <v>16147</v>
      </c>
      <c r="K31" s="21">
        <v>17692</v>
      </c>
      <c r="L31" s="21">
        <v>20403</v>
      </c>
      <c r="M31" s="21">
        <f t="shared" si="0"/>
        <v>46442</v>
      </c>
      <c r="N31" s="21">
        <f t="shared" si="1"/>
        <v>54266</v>
      </c>
      <c r="O31" s="51">
        <f t="shared" si="2"/>
        <v>13.258741258741258</v>
      </c>
      <c r="P31" s="51">
        <f t="shared" si="3"/>
        <v>19.393939393939394</v>
      </c>
      <c r="Q31" s="51">
        <f t="shared" si="4"/>
        <v>1.4207459207459208</v>
      </c>
      <c r="R31" s="51">
        <f t="shared" si="5"/>
        <v>1.2540792540792542</v>
      </c>
      <c r="S31" s="51">
        <f t="shared" si="6"/>
        <v>18.82867132867133</v>
      </c>
      <c r="T31" s="51">
        <f t="shared" si="7"/>
        <v>18.819347319347319</v>
      </c>
      <c r="U31" s="51">
        <f t="shared" si="8"/>
        <v>20.620046620046619</v>
      </c>
      <c r="V31" s="51">
        <f t="shared" si="9"/>
        <v>23.77972027972028</v>
      </c>
      <c r="W31" s="51">
        <f t="shared" si="10"/>
        <v>54.128205128205124</v>
      </c>
      <c r="X31" s="51">
        <f t="shared" si="11"/>
        <v>63.247086247086244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</row>
    <row r="32" spans="1:212" x14ac:dyDescent="0.2">
      <c r="A32" s="43" t="s">
        <v>67</v>
      </c>
      <c r="B32" s="17" t="s">
        <v>95</v>
      </c>
      <c r="C32" s="21">
        <v>131</v>
      </c>
      <c r="D32" s="21">
        <v>131</v>
      </c>
      <c r="E32" s="21">
        <v>20367</v>
      </c>
      <c r="F32" s="21">
        <v>28463</v>
      </c>
      <c r="G32" s="21">
        <v>4360</v>
      </c>
      <c r="H32" s="21">
        <v>1389</v>
      </c>
      <c r="I32" s="21">
        <v>28223</v>
      </c>
      <c r="J32" s="21">
        <v>30378</v>
      </c>
      <c r="K32" s="21">
        <v>19738</v>
      </c>
      <c r="L32" s="21">
        <v>16963</v>
      </c>
      <c r="M32" s="21">
        <f t="shared" si="0"/>
        <v>72688</v>
      </c>
      <c r="N32" s="21">
        <f t="shared" si="1"/>
        <v>77193</v>
      </c>
      <c r="O32" s="51">
        <f t="shared" si="2"/>
        <v>14.133934767522554</v>
      </c>
      <c r="P32" s="51">
        <f t="shared" si="3"/>
        <v>19.752255378209579</v>
      </c>
      <c r="Q32" s="51">
        <f t="shared" si="4"/>
        <v>3.0256766134628732</v>
      </c>
      <c r="R32" s="51">
        <f t="shared" si="5"/>
        <v>0.96391394864677304</v>
      </c>
      <c r="S32" s="51">
        <f t="shared" si="6"/>
        <v>19.585704371963914</v>
      </c>
      <c r="T32" s="51">
        <f t="shared" si="7"/>
        <v>21.081193615544763</v>
      </c>
      <c r="U32" s="51">
        <f t="shared" si="8"/>
        <v>13.697432338653714</v>
      </c>
      <c r="V32" s="51">
        <f t="shared" si="9"/>
        <v>11.771686328938237</v>
      </c>
      <c r="W32" s="51">
        <f t="shared" si="10"/>
        <v>50.44274809160305</v>
      </c>
      <c r="X32" s="51">
        <f t="shared" si="11"/>
        <v>53.569049271339352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</row>
    <row r="33" spans="1:212" x14ac:dyDescent="0.2">
      <c r="A33" s="43" t="s">
        <v>68</v>
      </c>
      <c r="B33" s="17" t="s">
        <v>96</v>
      </c>
      <c r="C33" s="21">
        <v>317</v>
      </c>
      <c r="D33" s="21">
        <v>317</v>
      </c>
      <c r="E33" s="21">
        <v>161601</v>
      </c>
      <c r="F33" s="21">
        <v>161752</v>
      </c>
      <c r="G33" s="21">
        <v>7625</v>
      </c>
      <c r="H33" s="21">
        <v>4285</v>
      </c>
      <c r="I33" s="21">
        <v>70702</v>
      </c>
      <c r="J33" s="21">
        <v>73407</v>
      </c>
      <c r="K33" s="21">
        <v>79726</v>
      </c>
      <c r="L33" s="21">
        <v>76820</v>
      </c>
      <c r="M33" s="21">
        <f t="shared" si="0"/>
        <v>319654</v>
      </c>
      <c r="N33" s="21">
        <f t="shared" si="1"/>
        <v>316264</v>
      </c>
      <c r="O33" s="51">
        <f t="shared" si="2"/>
        <v>46.343848580441637</v>
      </c>
      <c r="P33" s="51">
        <f t="shared" si="3"/>
        <v>46.38715227989676</v>
      </c>
      <c r="Q33" s="51">
        <f t="shared" si="4"/>
        <v>2.1866934327502148</v>
      </c>
      <c r="R33" s="51">
        <f t="shared" si="5"/>
        <v>1.2288500143389733</v>
      </c>
      <c r="S33" s="51">
        <f t="shared" si="6"/>
        <v>20.275881846859765</v>
      </c>
      <c r="T33" s="51">
        <f t="shared" si="7"/>
        <v>21.051620303986233</v>
      </c>
      <c r="U33" s="51">
        <f t="shared" si="8"/>
        <v>22.863779753369659</v>
      </c>
      <c r="V33" s="51">
        <f t="shared" si="9"/>
        <v>22.030398623458559</v>
      </c>
      <c r="W33" s="51">
        <f t="shared" si="10"/>
        <v>91.670203613421279</v>
      </c>
      <c r="X33" s="51">
        <f t="shared" si="11"/>
        <v>90.698021221680534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</row>
    <row r="34" spans="1:212" x14ac:dyDescent="0.2">
      <c r="A34" s="168" t="s">
        <v>69</v>
      </c>
      <c r="B34" s="169" t="s">
        <v>97</v>
      </c>
      <c r="C34" s="46"/>
      <c r="D34" s="47"/>
      <c r="E34" s="46"/>
      <c r="F34" s="47"/>
      <c r="G34" s="46"/>
      <c r="H34" s="47"/>
      <c r="I34" s="46"/>
      <c r="J34" s="47"/>
      <c r="K34" s="46"/>
      <c r="L34" s="46"/>
      <c r="M34" s="52"/>
      <c r="N34" s="46"/>
      <c r="O34" s="47"/>
      <c r="P34" s="52"/>
      <c r="Q34" s="52"/>
      <c r="R34" s="46"/>
      <c r="S34" s="47"/>
      <c r="T34" s="52"/>
      <c r="U34" s="52"/>
      <c r="V34" s="46"/>
      <c r="W34" s="47"/>
      <c r="X34" s="52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</row>
    <row r="35" spans="1:212" x14ac:dyDescent="0.2">
      <c r="A35" s="44"/>
      <c r="B35" s="45" t="s">
        <v>25</v>
      </c>
      <c r="C35" s="59">
        <f t="shared" ref="C35:N35" si="12">SUM(C8:C34)</f>
        <v>4339</v>
      </c>
      <c r="D35" s="59">
        <f t="shared" si="12"/>
        <v>4339</v>
      </c>
      <c r="E35" s="59">
        <f t="shared" si="12"/>
        <v>954031</v>
      </c>
      <c r="F35" s="59">
        <f t="shared" si="12"/>
        <v>1221894</v>
      </c>
      <c r="G35" s="59">
        <f t="shared" si="12"/>
        <v>103040</v>
      </c>
      <c r="H35" s="59">
        <f t="shared" si="12"/>
        <v>53614</v>
      </c>
      <c r="I35" s="59">
        <f t="shared" si="12"/>
        <v>955112</v>
      </c>
      <c r="J35" s="59">
        <f t="shared" si="12"/>
        <v>1020002</v>
      </c>
      <c r="K35" s="59">
        <f t="shared" si="12"/>
        <v>732351</v>
      </c>
      <c r="L35" s="59">
        <f t="shared" si="12"/>
        <v>769491</v>
      </c>
      <c r="M35" s="59">
        <f t="shared" si="12"/>
        <v>2744534</v>
      </c>
      <c r="N35" s="59">
        <f t="shared" si="12"/>
        <v>3065001</v>
      </c>
      <c r="O35" s="212">
        <f>E35/C35/11</f>
        <v>19.988497559135954</v>
      </c>
      <c r="P35" s="212">
        <f>F35/D35/11</f>
        <v>25.600662071277419</v>
      </c>
      <c r="Q35" s="212">
        <f>G35/C35/11</f>
        <v>2.1588552033354982</v>
      </c>
      <c r="R35" s="212">
        <f>H35/D35/11</f>
        <v>1.1233002996082047</v>
      </c>
      <c r="S35" s="212">
        <f>I35/C35/11</f>
        <v>20.011146263278093</v>
      </c>
      <c r="T35" s="212">
        <f>J35/D35/11</f>
        <v>21.370697060487334</v>
      </c>
      <c r="U35" s="212">
        <f>K35/C35/11</f>
        <v>15.343941838295375</v>
      </c>
      <c r="V35" s="212">
        <f>L35/D35/11</f>
        <v>16.122085105491422</v>
      </c>
      <c r="W35" s="212">
        <f>O35+Q35+S35+U35</f>
        <v>57.502440864044928</v>
      </c>
      <c r="X35" s="212">
        <f>P35+R35+T35+V35</f>
        <v>64.216744536864383</v>
      </c>
    </row>
    <row r="36" spans="1:212" ht="12.9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50"/>
      <c r="L36" s="6"/>
      <c r="M36" s="53"/>
      <c r="N36" s="6"/>
      <c r="O36" s="6"/>
      <c r="P36" s="53"/>
      <c r="Q36" s="53"/>
      <c r="R36" s="6"/>
      <c r="S36" s="6"/>
      <c r="T36" s="53"/>
      <c r="U36" s="53"/>
      <c r="V36" s="6"/>
      <c r="W36" s="6"/>
      <c r="X36" s="53"/>
    </row>
    <row r="37" spans="1:212" ht="12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49"/>
      <c r="L37" s="1"/>
      <c r="M37" s="5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12" ht="15.95" customHeight="1" x14ac:dyDescent="0.25">
      <c r="A38" s="1"/>
      <c r="B38" s="27"/>
      <c r="C38" s="1"/>
      <c r="D38" s="48"/>
      <c r="E38" s="1"/>
      <c r="F38" s="48"/>
      <c r="G38" s="1"/>
      <c r="H38" s="48"/>
      <c r="I38" s="1"/>
      <c r="J38" s="48"/>
      <c r="K38" s="49"/>
      <c r="L38" s="48"/>
      <c r="M38" s="54"/>
      <c r="N38" s="1"/>
      <c r="O38" s="48"/>
      <c r="P38" s="1"/>
      <c r="Q38" s="1"/>
      <c r="R38" s="1"/>
      <c r="S38" s="48"/>
      <c r="T38" s="1"/>
      <c r="U38" s="1"/>
      <c r="V38" s="1"/>
      <c r="W38" s="48"/>
      <c r="X38" s="1"/>
    </row>
    <row r="39" spans="1:212" ht="15.95" customHeight="1" x14ac:dyDescent="0.25">
      <c r="A39" s="1"/>
      <c r="B39" s="27"/>
      <c r="C39" s="1"/>
      <c r="D39" s="48"/>
      <c r="E39" s="1"/>
      <c r="F39" s="48"/>
      <c r="G39" s="1"/>
      <c r="H39" s="48"/>
      <c r="I39" s="1"/>
      <c r="J39" s="48"/>
      <c r="K39" s="49"/>
      <c r="L39" s="48"/>
      <c r="M39" s="1"/>
      <c r="N39" s="1"/>
      <c r="O39" s="48"/>
      <c r="P39" s="1"/>
      <c r="Q39" s="1"/>
      <c r="R39" s="1"/>
      <c r="S39" s="48"/>
      <c r="T39" s="1"/>
      <c r="U39" s="1"/>
      <c r="V39" s="1"/>
      <c r="W39" s="48"/>
      <c r="X39" s="1"/>
    </row>
    <row r="40" spans="1:212" ht="15.95" customHeight="1" x14ac:dyDescent="0.25">
      <c r="A40" s="1"/>
      <c r="B40" s="27"/>
      <c r="C40" s="1"/>
      <c r="D40" s="49"/>
      <c r="E40" s="1"/>
      <c r="F40" s="49"/>
      <c r="G40" s="1"/>
      <c r="H40" s="49"/>
      <c r="I40" s="1"/>
      <c r="J40" s="49"/>
      <c r="K40" s="49"/>
      <c r="L40" s="49"/>
      <c r="M40" s="1"/>
      <c r="N40" s="1"/>
      <c r="O40" s="49"/>
      <c r="P40" s="1"/>
      <c r="Q40" s="1"/>
      <c r="R40" s="1"/>
      <c r="S40" s="49"/>
      <c r="T40" s="1"/>
      <c r="U40" s="1"/>
      <c r="V40" s="1"/>
      <c r="W40" s="49"/>
      <c r="X40" s="1"/>
    </row>
    <row r="41" spans="1:212" ht="15.95" customHeight="1" x14ac:dyDescent="0.25">
      <c r="A41" s="1"/>
      <c r="B41" s="27"/>
      <c r="C41" s="1"/>
      <c r="D41" s="49"/>
      <c r="E41" s="1"/>
      <c r="F41" s="49"/>
      <c r="G41" s="1"/>
      <c r="H41" s="49"/>
      <c r="I41" s="1"/>
      <c r="J41" s="49"/>
      <c r="K41" s="49"/>
      <c r="L41" s="49"/>
      <c r="M41" s="1"/>
      <c r="N41" s="1"/>
      <c r="O41" s="49"/>
      <c r="P41" s="1"/>
      <c r="Q41" s="1"/>
      <c r="R41" s="1"/>
      <c r="S41" s="49"/>
      <c r="T41" s="1"/>
      <c r="U41" s="1"/>
      <c r="V41" s="1"/>
      <c r="W41" s="49"/>
      <c r="X41" s="1"/>
    </row>
    <row r="42" spans="1:212" ht="12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4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12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4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12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4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12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4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12" ht="12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4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12" ht="12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4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12" ht="12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4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4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4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4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4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4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4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4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4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4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4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9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4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9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4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9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4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9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4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9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4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9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4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9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4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9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4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9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4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9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4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4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4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4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</sheetData>
  <mergeCells count="19">
    <mergeCell ref="I5:J5"/>
    <mergeCell ref="U5:V5"/>
    <mergeCell ref="W5:X5"/>
    <mergeCell ref="A2:B2"/>
    <mergeCell ref="C2:L2"/>
    <mergeCell ref="A4:A6"/>
    <mergeCell ref="B4:B6"/>
    <mergeCell ref="E5:F5"/>
    <mergeCell ref="O4:X4"/>
    <mergeCell ref="E4:N4"/>
    <mergeCell ref="C4:D5"/>
    <mergeCell ref="M1:N1"/>
    <mergeCell ref="W1:X1"/>
    <mergeCell ref="K5:L5"/>
    <mergeCell ref="M5:N5"/>
    <mergeCell ref="O5:P5"/>
    <mergeCell ref="Q5:R5"/>
    <mergeCell ref="S5:T5"/>
    <mergeCell ref="G5:H5"/>
  </mergeCells>
  <pageMargins left="0.7" right="0.7" top="0.75" bottom="0.75" header="0.3" footer="0.3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44"/>
  <sheetViews>
    <sheetView workbookViewId="0">
      <selection activeCell="A2" sqref="A2:N2"/>
    </sheetView>
  </sheetViews>
  <sheetFormatPr defaultRowHeight="12.75" x14ac:dyDescent="0.2"/>
  <cols>
    <col min="1" max="1" width="3.28515625" customWidth="1"/>
    <col min="2" max="2" width="24" customWidth="1"/>
    <col min="3" max="14" width="9.42578125" customWidth="1"/>
  </cols>
  <sheetData>
    <row r="1" spans="1:204" ht="12.95" customHeight="1" x14ac:dyDescent="0.2">
      <c r="M1" s="396" t="s">
        <v>424</v>
      </c>
      <c r="N1" s="310"/>
    </row>
    <row r="2" spans="1:204" ht="22.7" customHeight="1" x14ac:dyDescent="0.2">
      <c r="A2" s="400" t="s">
        <v>423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204" ht="9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204" ht="25.5" customHeight="1" x14ac:dyDescent="0.2">
      <c r="A4" s="322" t="s">
        <v>1</v>
      </c>
      <c r="B4" s="291" t="s">
        <v>70</v>
      </c>
      <c r="C4" s="273" t="s">
        <v>113</v>
      </c>
      <c r="D4" s="274"/>
      <c r="E4" s="274"/>
      <c r="F4" s="274"/>
      <c r="G4" s="274"/>
      <c r="H4" s="275"/>
      <c r="I4" s="334" t="s">
        <v>118</v>
      </c>
      <c r="J4" s="274"/>
      <c r="K4" s="274"/>
      <c r="L4" s="274"/>
      <c r="M4" s="274"/>
      <c r="N4" s="275"/>
      <c r="O4" s="56"/>
    </row>
    <row r="5" spans="1:204" ht="51.75" customHeight="1" x14ac:dyDescent="0.2">
      <c r="A5" s="322"/>
      <c r="B5" s="291"/>
      <c r="C5" s="397" t="s">
        <v>419</v>
      </c>
      <c r="D5" s="398"/>
      <c r="E5" s="395" t="s">
        <v>421</v>
      </c>
      <c r="F5" s="325"/>
      <c r="G5" s="328" t="s">
        <v>422</v>
      </c>
      <c r="H5" s="258"/>
      <c r="I5" s="399" t="s">
        <v>419</v>
      </c>
      <c r="J5" s="398"/>
      <c r="K5" s="395" t="s">
        <v>421</v>
      </c>
      <c r="L5" s="325"/>
      <c r="M5" s="328" t="s">
        <v>422</v>
      </c>
      <c r="N5" s="258"/>
      <c r="O5" s="56"/>
    </row>
    <row r="6" spans="1:204" ht="17.25" customHeight="1" x14ac:dyDescent="0.2">
      <c r="A6" s="322"/>
      <c r="B6" s="291"/>
      <c r="C6" s="204">
        <v>2017</v>
      </c>
      <c r="D6" s="204">
        <v>2018</v>
      </c>
      <c r="E6" s="204">
        <v>2017</v>
      </c>
      <c r="F6" s="204">
        <v>2018</v>
      </c>
      <c r="G6" s="8">
        <v>2017</v>
      </c>
      <c r="H6" s="8">
        <v>2018</v>
      </c>
      <c r="I6" s="204">
        <v>2017</v>
      </c>
      <c r="J6" s="204">
        <v>2018</v>
      </c>
      <c r="K6" s="204">
        <v>2017</v>
      </c>
      <c r="L6" s="204">
        <v>2018</v>
      </c>
      <c r="M6" s="8">
        <v>2017</v>
      </c>
      <c r="N6" s="8">
        <v>2018</v>
      </c>
      <c r="O6" s="56"/>
    </row>
    <row r="7" spans="1:204" x14ac:dyDescent="0.2">
      <c r="A7" s="4" t="s">
        <v>2</v>
      </c>
      <c r="B7" s="4" t="s">
        <v>4</v>
      </c>
      <c r="C7" s="217"/>
      <c r="E7" s="7"/>
      <c r="F7" s="4"/>
      <c r="G7" s="4"/>
      <c r="H7" s="4"/>
      <c r="I7" s="4"/>
      <c r="J7" s="4"/>
      <c r="K7" s="4"/>
      <c r="L7" s="4"/>
      <c r="M7" s="4"/>
      <c r="N7" s="4"/>
      <c r="O7" s="56"/>
    </row>
    <row r="8" spans="1:204" ht="14.25" customHeight="1" x14ac:dyDescent="0.2">
      <c r="A8" s="42">
        <v>1</v>
      </c>
      <c r="B8" s="17" t="s">
        <v>71</v>
      </c>
      <c r="C8" s="216"/>
      <c r="D8" s="216"/>
      <c r="E8" s="216"/>
      <c r="F8" s="21"/>
      <c r="G8" s="21"/>
      <c r="H8" s="21"/>
      <c r="I8" s="21"/>
      <c r="J8" s="21"/>
      <c r="K8" s="21"/>
      <c r="L8" s="21"/>
      <c r="M8" s="21"/>
      <c r="N8" s="21"/>
      <c r="O8" s="2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204" x14ac:dyDescent="0.2">
      <c r="A9" s="43" t="s">
        <v>44</v>
      </c>
      <c r="B9" s="17" t="s">
        <v>72</v>
      </c>
      <c r="C9" s="96">
        <v>23</v>
      </c>
      <c r="D9" s="96">
        <v>23</v>
      </c>
      <c r="E9" s="21">
        <v>3008</v>
      </c>
      <c r="F9" s="21">
        <v>5804</v>
      </c>
      <c r="G9" s="51">
        <f>E9/C9/11</f>
        <v>11.889328063241107</v>
      </c>
      <c r="H9" s="51">
        <f>F9/D9/11</f>
        <v>22.940711462450594</v>
      </c>
      <c r="I9" s="21">
        <v>12</v>
      </c>
      <c r="J9" s="21">
        <v>12</v>
      </c>
      <c r="K9" s="21">
        <v>1432</v>
      </c>
      <c r="L9" s="21">
        <v>3292</v>
      </c>
      <c r="M9" s="51">
        <f>K9/I9/11</f>
        <v>10.848484848484848</v>
      </c>
      <c r="N9" s="51">
        <f>L9/J9/11</f>
        <v>24.939393939393938</v>
      </c>
      <c r="O9" s="2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</row>
    <row r="10" spans="1:204" x14ac:dyDescent="0.2">
      <c r="A10" s="43" t="s">
        <v>45</v>
      </c>
      <c r="B10" s="17" t="s">
        <v>73</v>
      </c>
      <c r="C10" s="96">
        <v>15</v>
      </c>
      <c r="D10" s="96">
        <v>15</v>
      </c>
      <c r="E10" s="21">
        <v>2502</v>
      </c>
      <c r="F10" s="21">
        <v>3251</v>
      </c>
      <c r="G10" s="51">
        <f t="shared" ref="G10:G33" si="0">E10/C10/11</f>
        <v>15.163636363636364</v>
      </c>
      <c r="H10" s="51">
        <f t="shared" ref="H10:H33" si="1">F10/D10/11</f>
        <v>19.703030303030303</v>
      </c>
      <c r="I10" s="21">
        <v>12</v>
      </c>
      <c r="J10" s="21">
        <v>12</v>
      </c>
      <c r="K10" s="21">
        <v>1272</v>
      </c>
      <c r="L10" s="21">
        <v>1074</v>
      </c>
      <c r="M10" s="51">
        <f t="shared" ref="M10:M33" si="2">K10/I10/11</f>
        <v>9.6363636363636367</v>
      </c>
      <c r="N10" s="51">
        <f t="shared" ref="N10:N33" si="3">L10/J10/11</f>
        <v>8.1363636363636367</v>
      </c>
      <c r="O10" s="2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</row>
    <row r="11" spans="1:204" x14ac:dyDescent="0.2">
      <c r="A11" s="43" t="s">
        <v>46</v>
      </c>
      <c r="B11" s="17" t="s">
        <v>74</v>
      </c>
      <c r="C11" s="96">
        <v>47</v>
      </c>
      <c r="D11" s="96">
        <v>47</v>
      </c>
      <c r="E11" s="21">
        <v>12123</v>
      </c>
      <c r="F11" s="21">
        <v>16017</v>
      </c>
      <c r="G11" s="51">
        <f t="shared" si="0"/>
        <v>23.448742746615086</v>
      </c>
      <c r="H11" s="51">
        <f t="shared" si="1"/>
        <v>30.980657640232106</v>
      </c>
      <c r="I11" s="21">
        <v>46</v>
      </c>
      <c r="J11" s="21">
        <v>46</v>
      </c>
      <c r="K11" s="21">
        <v>14498</v>
      </c>
      <c r="L11" s="21">
        <v>9294</v>
      </c>
      <c r="M11" s="51">
        <f t="shared" si="2"/>
        <v>28.652173913043477</v>
      </c>
      <c r="N11" s="51">
        <f t="shared" si="3"/>
        <v>18.367588932806324</v>
      </c>
      <c r="O11" s="2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204" x14ac:dyDescent="0.2">
      <c r="A12" s="43" t="s">
        <v>47</v>
      </c>
      <c r="B12" s="17" t="s">
        <v>75</v>
      </c>
      <c r="C12" s="96">
        <v>52</v>
      </c>
      <c r="D12" s="96">
        <v>52</v>
      </c>
      <c r="E12" s="21">
        <v>7300</v>
      </c>
      <c r="F12" s="21">
        <v>18296</v>
      </c>
      <c r="G12" s="51">
        <f t="shared" si="0"/>
        <v>12.762237762237762</v>
      </c>
      <c r="H12" s="51">
        <f t="shared" si="1"/>
        <v>31.986013986013987</v>
      </c>
      <c r="I12" s="21">
        <v>42</v>
      </c>
      <c r="J12" s="21">
        <v>42</v>
      </c>
      <c r="K12" s="21">
        <v>4117</v>
      </c>
      <c r="L12" s="21">
        <v>4550</v>
      </c>
      <c r="M12" s="51">
        <f t="shared" si="2"/>
        <v>8.9112554112554108</v>
      </c>
      <c r="N12" s="51">
        <f t="shared" si="3"/>
        <v>9.8484848484848477</v>
      </c>
      <c r="O12" s="2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</row>
    <row r="13" spans="1:204" x14ac:dyDescent="0.2">
      <c r="A13" s="43" t="s">
        <v>48</v>
      </c>
      <c r="B13" s="17" t="s">
        <v>76</v>
      </c>
      <c r="C13" s="96">
        <v>20</v>
      </c>
      <c r="D13" s="96">
        <v>20</v>
      </c>
      <c r="E13" s="21">
        <v>6111</v>
      </c>
      <c r="F13" s="21">
        <v>7655</v>
      </c>
      <c r="G13" s="51">
        <f t="shared" si="0"/>
        <v>27.777272727272727</v>
      </c>
      <c r="H13" s="51">
        <f t="shared" si="1"/>
        <v>34.795454545454547</v>
      </c>
      <c r="I13" s="21">
        <v>18</v>
      </c>
      <c r="J13" s="21">
        <v>18</v>
      </c>
      <c r="K13" s="21">
        <v>2215</v>
      </c>
      <c r="L13" s="21">
        <v>3440</v>
      </c>
      <c r="M13" s="51">
        <f t="shared" si="2"/>
        <v>11.186868686868687</v>
      </c>
      <c r="N13" s="51">
        <f t="shared" si="3"/>
        <v>17.373737373737374</v>
      </c>
      <c r="O13" s="2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</row>
    <row r="14" spans="1:204" x14ac:dyDescent="0.2">
      <c r="A14" s="43" t="s">
        <v>49</v>
      </c>
      <c r="B14" s="17" t="s">
        <v>77</v>
      </c>
      <c r="C14" s="96">
        <v>13</v>
      </c>
      <c r="D14" s="96">
        <v>13</v>
      </c>
      <c r="E14" s="21">
        <v>2535</v>
      </c>
      <c r="F14" s="21">
        <v>1870</v>
      </c>
      <c r="G14" s="51">
        <f t="shared" si="0"/>
        <v>17.727272727272727</v>
      </c>
      <c r="H14" s="51">
        <f t="shared" si="1"/>
        <v>13.076923076923077</v>
      </c>
      <c r="I14" s="21">
        <v>10</v>
      </c>
      <c r="J14" s="21">
        <v>10</v>
      </c>
      <c r="K14" s="21">
        <v>1237</v>
      </c>
      <c r="L14" s="21">
        <v>1175</v>
      </c>
      <c r="M14" s="51">
        <f t="shared" si="2"/>
        <v>11.245454545454546</v>
      </c>
      <c r="N14" s="51">
        <f t="shared" si="3"/>
        <v>10.681818181818182</v>
      </c>
      <c r="O14" s="2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204" x14ac:dyDescent="0.2">
      <c r="A15" s="43" t="s">
        <v>50</v>
      </c>
      <c r="B15" s="17" t="s">
        <v>78</v>
      </c>
      <c r="C15" s="96">
        <v>28</v>
      </c>
      <c r="D15" s="96">
        <v>28</v>
      </c>
      <c r="E15" s="21">
        <v>5597</v>
      </c>
      <c r="F15" s="21">
        <v>6658</v>
      </c>
      <c r="G15" s="51">
        <f t="shared" si="0"/>
        <v>18.172077922077921</v>
      </c>
      <c r="H15" s="51">
        <f t="shared" si="1"/>
        <v>21.616883116883116</v>
      </c>
      <c r="I15" s="21">
        <v>30</v>
      </c>
      <c r="J15" s="21">
        <v>30</v>
      </c>
      <c r="K15" s="21">
        <v>4185</v>
      </c>
      <c r="L15" s="21">
        <v>5137</v>
      </c>
      <c r="M15" s="51">
        <f t="shared" si="2"/>
        <v>12.681818181818182</v>
      </c>
      <c r="N15" s="51">
        <f t="shared" si="3"/>
        <v>15.566666666666665</v>
      </c>
      <c r="O15" s="2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</row>
    <row r="16" spans="1:204" x14ac:dyDescent="0.2">
      <c r="A16" s="43" t="s">
        <v>51</v>
      </c>
      <c r="B16" s="17" t="s">
        <v>79</v>
      </c>
      <c r="C16" s="96">
        <v>20</v>
      </c>
      <c r="D16" s="96">
        <v>20</v>
      </c>
      <c r="E16" s="21">
        <v>2517</v>
      </c>
      <c r="F16" s="21">
        <v>2808</v>
      </c>
      <c r="G16" s="51">
        <f t="shared" si="0"/>
        <v>11.44090909090909</v>
      </c>
      <c r="H16" s="51">
        <f t="shared" si="1"/>
        <v>12.763636363636364</v>
      </c>
      <c r="I16" s="21">
        <v>22</v>
      </c>
      <c r="J16" s="21">
        <v>22</v>
      </c>
      <c r="K16" s="21">
        <v>1990</v>
      </c>
      <c r="L16" s="21">
        <v>1992</v>
      </c>
      <c r="M16" s="51">
        <f t="shared" si="2"/>
        <v>8.223140495867769</v>
      </c>
      <c r="N16" s="51">
        <f t="shared" si="3"/>
        <v>8.2314049586776861</v>
      </c>
      <c r="O16" s="2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</row>
    <row r="17" spans="1:204" x14ac:dyDescent="0.2">
      <c r="A17" s="43" t="s">
        <v>52</v>
      </c>
      <c r="B17" s="17" t="s">
        <v>80</v>
      </c>
      <c r="C17" s="96">
        <v>24</v>
      </c>
      <c r="D17" s="96">
        <v>24</v>
      </c>
      <c r="E17" s="21">
        <v>5378</v>
      </c>
      <c r="F17" s="21">
        <v>8280</v>
      </c>
      <c r="G17" s="51">
        <f t="shared" si="0"/>
        <v>20.371212121212121</v>
      </c>
      <c r="H17" s="51">
        <f t="shared" si="1"/>
        <v>31.363636363636363</v>
      </c>
      <c r="I17" s="21">
        <v>30</v>
      </c>
      <c r="J17" s="21">
        <v>30</v>
      </c>
      <c r="K17" s="21">
        <v>6455</v>
      </c>
      <c r="L17" s="21">
        <v>6285</v>
      </c>
      <c r="M17" s="51">
        <f t="shared" si="2"/>
        <v>19.560606060606059</v>
      </c>
      <c r="N17" s="51">
        <f t="shared" si="3"/>
        <v>19.045454545454547</v>
      </c>
      <c r="O17" s="2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</row>
    <row r="18" spans="1:204" x14ac:dyDescent="0.2">
      <c r="A18" s="43" t="s">
        <v>53</v>
      </c>
      <c r="B18" s="17" t="s">
        <v>81</v>
      </c>
      <c r="C18" s="96">
        <v>14</v>
      </c>
      <c r="D18" s="96">
        <v>14</v>
      </c>
      <c r="E18" s="21">
        <v>3217</v>
      </c>
      <c r="F18" s="21">
        <v>4940</v>
      </c>
      <c r="G18" s="51">
        <f t="shared" si="0"/>
        <v>20.88961038961039</v>
      </c>
      <c r="H18" s="51">
        <f t="shared" si="1"/>
        <v>32.077922077922075</v>
      </c>
      <c r="I18" s="21">
        <v>11</v>
      </c>
      <c r="J18" s="21">
        <v>11</v>
      </c>
      <c r="K18" s="21">
        <v>1413</v>
      </c>
      <c r="L18" s="21">
        <v>1346</v>
      </c>
      <c r="M18" s="51">
        <f t="shared" si="2"/>
        <v>11.677685950413224</v>
      </c>
      <c r="N18" s="51">
        <f t="shared" si="3"/>
        <v>11.12396694214876</v>
      </c>
      <c r="O18" s="2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204" x14ac:dyDescent="0.2">
      <c r="A19" s="43" t="s">
        <v>54</v>
      </c>
      <c r="B19" s="17" t="s">
        <v>82</v>
      </c>
      <c r="C19" s="96">
        <v>17</v>
      </c>
      <c r="D19" s="96">
        <v>17</v>
      </c>
      <c r="E19" s="21">
        <v>4014</v>
      </c>
      <c r="F19" s="21">
        <v>6098</v>
      </c>
      <c r="G19" s="51">
        <f t="shared" si="0"/>
        <v>21.46524064171123</v>
      </c>
      <c r="H19" s="51">
        <f t="shared" si="1"/>
        <v>32.609625668449198</v>
      </c>
      <c r="I19" s="21">
        <v>23</v>
      </c>
      <c r="J19" s="21">
        <v>23</v>
      </c>
      <c r="K19" s="21">
        <v>1631</v>
      </c>
      <c r="L19" s="21">
        <v>1878</v>
      </c>
      <c r="M19" s="51">
        <f t="shared" si="2"/>
        <v>6.4466403162055341</v>
      </c>
      <c r="N19" s="51">
        <f t="shared" si="3"/>
        <v>7.4229249011857714</v>
      </c>
      <c r="O19" s="2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</row>
    <row r="20" spans="1:204" x14ac:dyDescent="0.2">
      <c r="A20" s="43" t="s">
        <v>55</v>
      </c>
      <c r="B20" s="17" t="s">
        <v>83</v>
      </c>
      <c r="C20" s="96">
        <v>31</v>
      </c>
      <c r="D20" s="96">
        <v>31</v>
      </c>
      <c r="E20" s="21">
        <v>7443</v>
      </c>
      <c r="F20" s="21">
        <v>11940</v>
      </c>
      <c r="G20" s="51">
        <f t="shared" si="0"/>
        <v>21.826979472140764</v>
      </c>
      <c r="H20" s="51">
        <f t="shared" si="1"/>
        <v>35.014662756598241</v>
      </c>
      <c r="I20" s="21">
        <v>36</v>
      </c>
      <c r="J20" s="21">
        <v>36</v>
      </c>
      <c r="K20" s="21">
        <v>4014</v>
      </c>
      <c r="L20" s="21">
        <v>3877</v>
      </c>
      <c r="M20" s="51">
        <f t="shared" si="2"/>
        <v>10.136363636363637</v>
      </c>
      <c r="N20" s="51">
        <f t="shared" si="3"/>
        <v>9.7904040404040398</v>
      </c>
      <c r="O20" s="2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</row>
    <row r="21" spans="1:204" x14ac:dyDescent="0.2">
      <c r="A21" s="43" t="s">
        <v>56</v>
      </c>
      <c r="B21" s="17" t="s">
        <v>84</v>
      </c>
      <c r="C21" s="96">
        <v>16</v>
      </c>
      <c r="D21" s="96">
        <v>16</v>
      </c>
      <c r="E21" s="21">
        <v>4756</v>
      </c>
      <c r="F21" s="21">
        <v>3994</v>
      </c>
      <c r="G21" s="51">
        <f t="shared" si="0"/>
        <v>27.022727272727273</v>
      </c>
      <c r="H21" s="51">
        <f t="shared" si="1"/>
        <v>22.693181818181817</v>
      </c>
      <c r="I21" s="21">
        <v>15</v>
      </c>
      <c r="J21" s="21">
        <v>15</v>
      </c>
      <c r="K21" s="21">
        <v>2129</v>
      </c>
      <c r="L21" s="21">
        <v>2532</v>
      </c>
      <c r="M21" s="51">
        <f t="shared" si="2"/>
        <v>12.903030303030304</v>
      </c>
      <c r="N21" s="51">
        <f t="shared" si="3"/>
        <v>15.345454545454546</v>
      </c>
      <c r="O21" s="2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204" x14ac:dyDescent="0.2">
      <c r="A22" s="43" t="s">
        <v>57</v>
      </c>
      <c r="B22" s="17" t="s">
        <v>85</v>
      </c>
      <c r="C22" s="96">
        <v>33</v>
      </c>
      <c r="D22" s="96">
        <v>33</v>
      </c>
      <c r="E22" s="21">
        <v>8751</v>
      </c>
      <c r="F22" s="21">
        <v>8038</v>
      </c>
      <c r="G22" s="51">
        <f t="shared" si="0"/>
        <v>24.107438016528928</v>
      </c>
      <c r="H22" s="51">
        <f t="shared" si="1"/>
        <v>22.143250688705233</v>
      </c>
      <c r="I22" s="21">
        <v>35</v>
      </c>
      <c r="J22" s="21">
        <v>35</v>
      </c>
      <c r="K22" s="21">
        <v>5308</v>
      </c>
      <c r="L22" s="21">
        <v>5139</v>
      </c>
      <c r="M22" s="51">
        <f t="shared" si="2"/>
        <v>13.787012987012986</v>
      </c>
      <c r="N22" s="51">
        <f t="shared" si="3"/>
        <v>13.348051948051948</v>
      </c>
      <c r="O22" s="2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</row>
    <row r="23" spans="1:204" x14ac:dyDescent="0.2">
      <c r="A23" s="43" t="s">
        <v>58</v>
      </c>
      <c r="B23" s="17" t="s">
        <v>86</v>
      </c>
      <c r="C23" s="96">
        <v>21</v>
      </c>
      <c r="D23" s="96">
        <v>21</v>
      </c>
      <c r="E23" s="21">
        <v>2828</v>
      </c>
      <c r="F23" s="21">
        <v>5479</v>
      </c>
      <c r="G23" s="51">
        <f t="shared" si="0"/>
        <v>12.242424242424242</v>
      </c>
      <c r="H23" s="51">
        <f t="shared" si="1"/>
        <v>23.71861471861472</v>
      </c>
      <c r="I23" s="21">
        <v>20</v>
      </c>
      <c r="J23" s="21">
        <v>20</v>
      </c>
      <c r="K23" s="21">
        <v>2882</v>
      </c>
      <c r="L23" s="21">
        <v>2308</v>
      </c>
      <c r="M23" s="51">
        <f t="shared" si="2"/>
        <v>13.1</v>
      </c>
      <c r="N23" s="51">
        <f t="shared" si="3"/>
        <v>10.490909090909092</v>
      </c>
      <c r="O23" s="2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</row>
    <row r="24" spans="1:204" x14ac:dyDescent="0.2">
      <c r="A24" s="43" t="s">
        <v>59</v>
      </c>
      <c r="B24" s="17" t="s">
        <v>87</v>
      </c>
      <c r="C24" s="96">
        <v>14</v>
      </c>
      <c r="D24" s="96">
        <v>14</v>
      </c>
      <c r="E24" s="21">
        <v>3074</v>
      </c>
      <c r="F24" s="21">
        <v>3792</v>
      </c>
      <c r="G24" s="51">
        <f t="shared" si="0"/>
        <v>19.961038961038962</v>
      </c>
      <c r="H24" s="51">
        <f t="shared" si="1"/>
        <v>24.623376623376622</v>
      </c>
      <c r="I24" s="21">
        <v>15</v>
      </c>
      <c r="J24" s="21">
        <v>15</v>
      </c>
      <c r="K24" s="21">
        <v>1470</v>
      </c>
      <c r="L24" s="21">
        <v>1393</v>
      </c>
      <c r="M24" s="51">
        <f t="shared" si="2"/>
        <v>8.9090909090909083</v>
      </c>
      <c r="N24" s="51">
        <f t="shared" si="3"/>
        <v>8.4424242424242415</v>
      </c>
      <c r="O24" s="2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x14ac:dyDescent="0.2">
      <c r="A25" s="43" t="s">
        <v>60</v>
      </c>
      <c r="B25" s="17" t="s">
        <v>88</v>
      </c>
      <c r="C25" s="96">
        <v>16</v>
      </c>
      <c r="D25" s="96">
        <v>16</v>
      </c>
      <c r="E25" s="21">
        <v>2660</v>
      </c>
      <c r="F25" s="21">
        <v>5508</v>
      </c>
      <c r="G25" s="51">
        <f t="shared" si="0"/>
        <v>15.113636363636363</v>
      </c>
      <c r="H25" s="51">
        <f t="shared" si="1"/>
        <v>31.295454545454547</v>
      </c>
      <c r="I25" s="21">
        <v>14</v>
      </c>
      <c r="J25" s="21">
        <v>14</v>
      </c>
      <c r="K25" s="21">
        <v>2125</v>
      </c>
      <c r="L25" s="21">
        <v>1658</v>
      </c>
      <c r="M25" s="51">
        <f t="shared" si="2"/>
        <v>13.798701298701298</v>
      </c>
      <c r="N25" s="51">
        <f t="shared" si="3"/>
        <v>10.766233766233766</v>
      </c>
      <c r="O25" s="2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204" x14ac:dyDescent="0.2">
      <c r="A26" s="43" t="s">
        <v>61</v>
      </c>
      <c r="B26" s="17" t="s">
        <v>89</v>
      </c>
      <c r="C26" s="96">
        <v>15</v>
      </c>
      <c r="D26" s="96">
        <v>15</v>
      </c>
      <c r="E26" s="21">
        <v>2763</v>
      </c>
      <c r="F26" s="21">
        <v>2714</v>
      </c>
      <c r="G26" s="51">
        <f t="shared" si="0"/>
        <v>16.745454545454546</v>
      </c>
      <c r="H26" s="51">
        <f t="shared" si="1"/>
        <v>16.448484848484849</v>
      </c>
      <c r="I26" s="21">
        <v>14</v>
      </c>
      <c r="J26" s="21">
        <v>14</v>
      </c>
      <c r="K26" s="21">
        <v>1315</v>
      </c>
      <c r="L26" s="21">
        <v>916</v>
      </c>
      <c r="M26" s="51">
        <f t="shared" si="2"/>
        <v>8.5389610389610393</v>
      </c>
      <c r="N26" s="51">
        <f t="shared" si="3"/>
        <v>5.9480519480519485</v>
      </c>
      <c r="O26" s="2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</row>
    <row r="27" spans="1:204" x14ac:dyDescent="0.2">
      <c r="A27" s="43" t="s">
        <v>62</v>
      </c>
      <c r="B27" s="17" t="s">
        <v>90</v>
      </c>
      <c r="C27" s="96">
        <v>40</v>
      </c>
      <c r="D27" s="96">
        <v>40</v>
      </c>
      <c r="E27" s="21">
        <v>8218</v>
      </c>
      <c r="F27" s="21">
        <v>15018</v>
      </c>
      <c r="G27" s="51">
        <f t="shared" si="0"/>
        <v>18.677272727272726</v>
      </c>
      <c r="H27" s="51">
        <f t="shared" si="1"/>
        <v>34.131818181818183</v>
      </c>
      <c r="I27" s="21">
        <v>45</v>
      </c>
      <c r="J27" s="21">
        <v>45</v>
      </c>
      <c r="K27" s="21">
        <v>7492</v>
      </c>
      <c r="L27" s="21">
        <v>6341</v>
      </c>
      <c r="M27" s="51">
        <f t="shared" si="2"/>
        <v>15.135353535353534</v>
      </c>
      <c r="N27" s="51">
        <f t="shared" si="3"/>
        <v>12.810101010101009</v>
      </c>
      <c r="O27" s="2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</row>
    <row r="28" spans="1:204" x14ac:dyDescent="0.2">
      <c r="A28" s="43" t="s">
        <v>63</v>
      </c>
      <c r="B28" s="17" t="s">
        <v>91</v>
      </c>
      <c r="C28" s="96">
        <v>14</v>
      </c>
      <c r="D28" s="96">
        <v>14</v>
      </c>
      <c r="E28" s="21">
        <v>2953</v>
      </c>
      <c r="F28" s="21">
        <v>3775</v>
      </c>
      <c r="G28" s="51">
        <f t="shared" si="0"/>
        <v>19.175324675324674</v>
      </c>
      <c r="H28" s="51">
        <f t="shared" si="1"/>
        <v>24.512987012987015</v>
      </c>
      <c r="I28" s="21">
        <v>13</v>
      </c>
      <c r="J28" s="21">
        <v>13</v>
      </c>
      <c r="K28" s="21">
        <v>1425</v>
      </c>
      <c r="L28" s="21">
        <v>1448</v>
      </c>
      <c r="M28" s="51">
        <f t="shared" si="2"/>
        <v>9.965034965034965</v>
      </c>
      <c r="N28" s="51">
        <f t="shared" si="3"/>
        <v>10.125874125874127</v>
      </c>
      <c r="O28" s="2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204" x14ac:dyDescent="0.2">
      <c r="A29" s="43" t="s">
        <v>64</v>
      </c>
      <c r="B29" s="17" t="s">
        <v>92</v>
      </c>
      <c r="C29" s="96">
        <v>20</v>
      </c>
      <c r="D29" s="96">
        <v>20</v>
      </c>
      <c r="E29" s="21">
        <v>4419</v>
      </c>
      <c r="F29" s="21">
        <v>6699</v>
      </c>
      <c r="G29" s="51">
        <f t="shared" si="0"/>
        <v>20.086363636363636</v>
      </c>
      <c r="H29" s="51">
        <f t="shared" si="1"/>
        <v>30.45</v>
      </c>
      <c r="I29" s="21">
        <v>20</v>
      </c>
      <c r="J29" s="21">
        <v>20</v>
      </c>
      <c r="K29" s="21">
        <v>2466</v>
      </c>
      <c r="L29" s="21">
        <v>2331</v>
      </c>
      <c r="M29" s="51">
        <f t="shared" si="2"/>
        <v>11.209090909090909</v>
      </c>
      <c r="N29" s="51">
        <f t="shared" si="3"/>
        <v>10.595454545454546</v>
      </c>
      <c r="O29" s="2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</row>
    <row r="30" spans="1:204" x14ac:dyDescent="0.2">
      <c r="A30" s="43" t="s">
        <v>65</v>
      </c>
      <c r="B30" s="17" t="s">
        <v>93</v>
      </c>
      <c r="C30" s="96">
        <v>19</v>
      </c>
      <c r="D30" s="96">
        <v>19</v>
      </c>
      <c r="E30" s="21">
        <v>2771</v>
      </c>
      <c r="F30" s="21">
        <v>5963</v>
      </c>
      <c r="G30" s="51">
        <f t="shared" si="0"/>
        <v>13.258373205741627</v>
      </c>
      <c r="H30" s="51">
        <f t="shared" si="1"/>
        <v>28.5311004784689</v>
      </c>
      <c r="I30" s="21">
        <v>14</v>
      </c>
      <c r="J30" s="21">
        <v>14</v>
      </c>
      <c r="K30" s="21">
        <v>2878</v>
      </c>
      <c r="L30" s="21">
        <v>2439</v>
      </c>
      <c r="M30" s="51">
        <f t="shared" si="2"/>
        <v>18.688311688311689</v>
      </c>
      <c r="N30" s="51">
        <f t="shared" si="3"/>
        <v>15.837662337662339</v>
      </c>
      <c r="O30" s="2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</row>
    <row r="31" spans="1:204" x14ac:dyDescent="0.2">
      <c r="A31" s="43" t="s">
        <v>66</v>
      </c>
      <c r="B31" s="17" t="s">
        <v>94</v>
      </c>
      <c r="C31" s="96">
        <v>12</v>
      </c>
      <c r="D31" s="96">
        <v>12</v>
      </c>
      <c r="E31" s="21">
        <v>1288</v>
      </c>
      <c r="F31" s="21">
        <v>1504</v>
      </c>
      <c r="G31" s="51">
        <f t="shared" si="0"/>
        <v>9.7575757575757578</v>
      </c>
      <c r="H31" s="51">
        <f t="shared" si="1"/>
        <v>11.393939393939393</v>
      </c>
      <c r="I31" s="21">
        <v>15</v>
      </c>
      <c r="J31" s="21">
        <v>15</v>
      </c>
      <c r="K31" s="21">
        <v>818</v>
      </c>
      <c r="L31" s="21">
        <v>1578</v>
      </c>
      <c r="M31" s="51">
        <f t="shared" si="2"/>
        <v>4.9575757575757571</v>
      </c>
      <c r="N31" s="51">
        <f t="shared" si="3"/>
        <v>9.5636363636363644</v>
      </c>
      <c r="O31" s="2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x14ac:dyDescent="0.2">
      <c r="A32" s="43" t="s">
        <v>67</v>
      </c>
      <c r="B32" s="17" t="s">
        <v>95</v>
      </c>
      <c r="C32" s="96">
        <v>15</v>
      </c>
      <c r="D32" s="96">
        <v>15</v>
      </c>
      <c r="E32" s="21">
        <v>2845</v>
      </c>
      <c r="F32" s="21">
        <v>4810</v>
      </c>
      <c r="G32" s="51">
        <f t="shared" si="0"/>
        <v>17.242424242424242</v>
      </c>
      <c r="H32" s="51">
        <f t="shared" si="1"/>
        <v>29.151515151515152</v>
      </c>
      <c r="I32" s="21">
        <v>17</v>
      </c>
      <c r="J32" s="21">
        <v>17</v>
      </c>
      <c r="K32" s="21">
        <v>1681</v>
      </c>
      <c r="L32" s="21">
        <v>1515</v>
      </c>
      <c r="M32" s="51">
        <f t="shared" si="2"/>
        <v>8.9893048128342237</v>
      </c>
      <c r="N32" s="51">
        <f t="shared" si="3"/>
        <v>8.1016042780748663</v>
      </c>
      <c r="O32" s="2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x14ac:dyDescent="0.2">
      <c r="A33" s="43" t="s">
        <v>68</v>
      </c>
      <c r="B33" s="17" t="s">
        <v>96</v>
      </c>
      <c r="C33" s="96">
        <v>49</v>
      </c>
      <c r="D33" s="96">
        <v>49</v>
      </c>
      <c r="E33" s="21">
        <v>20704</v>
      </c>
      <c r="F33" s="21">
        <v>26090</v>
      </c>
      <c r="G33" s="51">
        <f t="shared" si="0"/>
        <v>38.411873840445267</v>
      </c>
      <c r="H33" s="51">
        <f t="shared" si="1"/>
        <v>48.404452690166977</v>
      </c>
      <c r="I33" s="21">
        <v>90</v>
      </c>
      <c r="J33" s="21">
        <v>90</v>
      </c>
      <c r="K33" s="21">
        <v>25674</v>
      </c>
      <c r="L33" s="21">
        <v>17567</v>
      </c>
      <c r="M33" s="51">
        <f t="shared" si="2"/>
        <v>25.933333333333334</v>
      </c>
      <c r="N33" s="51">
        <f t="shared" si="3"/>
        <v>17.744444444444444</v>
      </c>
      <c r="O33" s="28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x14ac:dyDescent="0.2">
      <c r="A34" s="43" t="s">
        <v>69</v>
      </c>
      <c r="B34" s="170" t="s">
        <v>97</v>
      </c>
      <c r="C34" s="170"/>
      <c r="D34" s="170"/>
      <c r="E34" s="46"/>
      <c r="F34" s="46"/>
      <c r="G34" s="46"/>
      <c r="H34" s="46"/>
      <c r="I34" s="46"/>
      <c r="J34" s="46"/>
      <c r="K34" s="66"/>
      <c r="L34" s="66"/>
      <c r="M34" s="66"/>
      <c r="N34" s="46"/>
      <c r="O34" s="2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x14ac:dyDescent="0.2">
      <c r="A35" s="64"/>
      <c r="B35" s="65" t="s">
        <v>25</v>
      </c>
      <c r="C35" s="218">
        <f>SUM(C9:C34)</f>
        <v>588</v>
      </c>
      <c r="D35" s="218">
        <f>SUM(D9:D34)</f>
        <v>588</v>
      </c>
      <c r="E35" s="59">
        <f>SUM(E9:E34)</f>
        <v>129775</v>
      </c>
      <c r="F35" s="59">
        <f>SUM(F8:F34)</f>
        <v>187001</v>
      </c>
      <c r="G35" s="212">
        <f>E35/C35/11</f>
        <v>20.064162028447743</v>
      </c>
      <c r="H35" s="212">
        <f>F35/D35/11</f>
        <v>28.911719233147803</v>
      </c>
      <c r="I35" s="218">
        <f>SUM(I9:I34)</f>
        <v>619</v>
      </c>
      <c r="J35" s="218">
        <f>SUM(J9:J34)</f>
        <v>619</v>
      </c>
      <c r="K35" s="59">
        <f>SUM(K8:K33)</f>
        <v>102122</v>
      </c>
      <c r="L35" s="59">
        <f>SUM(L8:L33)</f>
        <v>90505</v>
      </c>
      <c r="M35" s="212">
        <f>K35/I35/11</f>
        <v>14.998090762226466</v>
      </c>
      <c r="N35" s="212">
        <f>L35/J35/11</f>
        <v>13.29196651490674</v>
      </c>
      <c r="O35" s="56"/>
    </row>
    <row r="36" spans="1:204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204" ht="12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K37" s="1"/>
      <c r="M37" s="1"/>
      <c r="N37" s="1"/>
      <c r="O37" s="1"/>
    </row>
    <row r="38" spans="1:204" ht="15.95" customHeight="1" x14ac:dyDescent="0.25">
      <c r="A38" s="1"/>
      <c r="B38" s="27"/>
      <c r="C38" s="27"/>
      <c r="D38" s="27"/>
      <c r="E38" s="1"/>
      <c r="F38" s="48"/>
      <c r="G38" s="1"/>
      <c r="H38" s="48"/>
      <c r="I38" s="48"/>
      <c r="J38" s="48"/>
      <c r="K38" s="1"/>
      <c r="L38" s="48"/>
      <c r="M38" s="48"/>
      <c r="N38" s="48"/>
      <c r="O38" s="1"/>
    </row>
    <row r="39" spans="1:204" ht="15.95" customHeight="1" x14ac:dyDescent="0.25">
      <c r="A39" s="1"/>
      <c r="B39" s="27"/>
      <c r="C39" s="27"/>
      <c r="D39" s="27"/>
      <c r="E39" s="1"/>
      <c r="F39" s="48"/>
      <c r="G39" s="1"/>
      <c r="H39" s="48"/>
      <c r="I39" s="48"/>
      <c r="J39" s="48"/>
      <c r="K39" s="1"/>
      <c r="L39" s="48"/>
      <c r="M39" s="48"/>
      <c r="N39" s="48"/>
      <c r="O39" s="1"/>
    </row>
    <row r="40" spans="1:204" ht="15.95" customHeight="1" x14ac:dyDescent="0.25">
      <c r="A40" s="1"/>
      <c r="B40" s="27"/>
      <c r="C40" s="27"/>
      <c r="D40" s="27"/>
      <c r="E40" s="1"/>
      <c r="F40" s="49"/>
      <c r="G40" s="1"/>
      <c r="H40" s="49"/>
      <c r="I40" s="49"/>
      <c r="J40" s="49"/>
      <c r="K40" s="1"/>
      <c r="L40" s="49"/>
      <c r="M40" s="49"/>
      <c r="N40" s="49"/>
      <c r="O40" s="1"/>
    </row>
    <row r="41" spans="1:204" ht="15.95" customHeight="1" x14ac:dyDescent="0.25">
      <c r="A41" s="1"/>
      <c r="B41" s="27"/>
      <c r="C41" s="27"/>
      <c r="D41" s="27"/>
      <c r="E41" s="1"/>
      <c r="F41" s="49"/>
      <c r="G41" s="1"/>
      <c r="H41" s="49"/>
      <c r="I41" s="49"/>
      <c r="J41" s="49"/>
      <c r="K41" s="1"/>
      <c r="L41" s="49"/>
      <c r="M41" s="49"/>
      <c r="N41" s="49"/>
      <c r="O41" s="1"/>
    </row>
    <row r="42" spans="1:204" ht="12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04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04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12">
    <mergeCell ref="M5:N5"/>
    <mergeCell ref="A4:A6"/>
    <mergeCell ref="B4:B6"/>
    <mergeCell ref="E5:F5"/>
    <mergeCell ref="G5:H5"/>
    <mergeCell ref="K5:L5"/>
    <mergeCell ref="M1:N1"/>
    <mergeCell ref="C4:H4"/>
    <mergeCell ref="I4:N4"/>
    <mergeCell ref="C5:D5"/>
    <mergeCell ref="I5:J5"/>
    <mergeCell ref="A2:N2"/>
  </mergeCells>
  <conditionalFormatting sqref="E10:E33 E34:N34 E35:H35 F9:N33 K35:N35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5" workbookViewId="0">
      <selection activeCell="I51" sqref="I51"/>
    </sheetView>
  </sheetViews>
  <sheetFormatPr defaultRowHeight="12.75" x14ac:dyDescent="0.2"/>
  <cols>
    <col min="1" max="1" width="4" style="224" customWidth="1"/>
    <col min="2" max="2" width="25.5703125" style="226" customWidth="1"/>
    <col min="3" max="5" width="11.85546875" style="226" customWidth="1"/>
    <col min="6" max="6" width="4.5703125" style="226" customWidth="1"/>
    <col min="7" max="7" width="24.140625" style="226" customWidth="1"/>
    <col min="8" max="8" width="11.140625" style="226" customWidth="1"/>
    <col min="9" max="9" width="11.85546875" style="226" customWidth="1"/>
    <col min="10" max="10" width="11.140625" style="224" customWidth="1"/>
    <col min="11" max="16384" width="9.140625" style="224"/>
  </cols>
  <sheetData>
    <row r="1" spans="1:10" x14ac:dyDescent="0.2">
      <c r="J1" s="234" t="s">
        <v>469</v>
      </c>
    </row>
    <row r="2" spans="1:10" ht="15.75" x14ac:dyDescent="0.25">
      <c r="B2" s="410" t="s">
        <v>468</v>
      </c>
      <c r="C2" s="410"/>
      <c r="D2" s="410"/>
      <c r="E2" s="410"/>
      <c r="F2" s="410"/>
      <c r="G2" s="410"/>
      <c r="H2" s="410"/>
      <c r="I2" s="410"/>
      <c r="J2" s="410"/>
    </row>
    <row r="4" spans="1:10" ht="84" x14ac:dyDescent="0.2">
      <c r="A4" s="231"/>
      <c r="B4" s="227" t="s">
        <v>467</v>
      </c>
      <c r="C4" s="230" t="s">
        <v>419</v>
      </c>
      <c r="D4" s="232" t="s">
        <v>421</v>
      </c>
      <c r="E4" s="230" t="s">
        <v>441</v>
      </c>
      <c r="F4" s="230"/>
      <c r="G4" s="230" t="s">
        <v>467</v>
      </c>
      <c r="H4" s="230" t="s">
        <v>419</v>
      </c>
      <c r="I4" s="232" t="s">
        <v>421</v>
      </c>
      <c r="J4" s="230" t="s">
        <v>441</v>
      </c>
    </row>
    <row r="5" spans="1:10" ht="16.5" customHeight="1" x14ac:dyDescent="0.2">
      <c r="A5" s="231"/>
      <c r="B5" s="223"/>
      <c r="C5" s="401" t="s">
        <v>465</v>
      </c>
      <c r="D5" s="402"/>
      <c r="E5" s="403"/>
      <c r="F5" s="247"/>
      <c r="G5" s="233"/>
      <c r="H5" s="401" t="s">
        <v>466</v>
      </c>
      <c r="I5" s="402"/>
      <c r="J5" s="403"/>
    </row>
    <row r="6" spans="1:10" ht="18" customHeight="1" x14ac:dyDescent="0.2">
      <c r="A6" s="231"/>
      <c r="B6" s="407" t="s">
        <v>440</v>
      </c>
      <c r="C6" s="408"/>
      <c r="D6" s="408"/>
      <c r="E6" s="408"/>
      <c r="F6" s="408"/>
      <c r="G6" s="408"/>
      <c r="H6" s="408"/>
      <c r="I6" s="408"/>
      <c r="J6" s="409"/>
    </row>
    <row r="7" spans="1:10" ht="16.5" customHeight="1" x14ac:dyDescent="0.2">
      <c r="A7" s="243">
        <v>1</v>
      </c>
      <c r="B7" s="237" t="s">
        <v>478</v>
      </c>
      <c r="C7" s="237">
        <v>40</v>
      </c>
      <c r="D7" s="237">
        <v>10589</v>
      </c>
      <c r="E7" s="244">
        <f>D7/C7/11</f>
        <v>24.065909090909091</v>
      </c>
      <c r="F7" s="243">
        <v>1</v>
      </c>
      <c r="G7" s="237" t="s">
        <v>442</v>
      </c>
      <c r="H7" s="225">
        <v>40</v>
      </c>
      <c r="I7" s="225">
        <v>12500</v>
      </c>
      <c r="J7" s="240">
        <f>I7/H7/11</f>
        <v>28.40909090909091</v>
      </c>
    </row>
    <row r="8" spans="1:10" ht="16.5" customHeight="1" x14ac:dyDescent="0.2">
      <c r="A8" s="243">
        <v>2</v>
      </c>
      <c r="B8" s="237" t="s">
        <v>479</v>
      </c>
      <c r="C8" s="237">
        <v>30</v>
      </c>
      <c r="D8" s="237">
        <v>7164</v>
      </c>
      <c r="E8" s="244">
        <f t="shared" ref="E8:E31" si="0">D8/C8/11</f>
        <v>21.709090909090911</v>
      </c>
      <c r="F8" s="243">
        <v>2</v>
      </c>
      <c r="G8" s="237" t="s">
        <v>443</v>
      </c>
      <c r="H8" s="225">
        <v>25</v>
      </c>
      <c r="I8" s="225">
        <v>7082</v>
      </c>
      <c r="J8" s="240">
        <f t="shared" ref="J8:J49" si="1">I8/H8/11</f>
        <v>25.75272727272727</v>
      </c>
    </row>
    <row r="9" spans="1:10" ht="16.5" customHeight="1" x14ac:dyDescent="0.2">
      <c r="A9" s="243">
        <v>3</v>
      </c>
      <c r="B9" s="237" t="s">
        <v>480</v>
      </c>
      <c r="C9" s="237">
        <v>100</v>
      </c>
      <c r="D9" s="237">
        <v>21452</v>
      </c>
      <c r="E9" s="244">
        <f t="shared" si="0"/>
        <v>19.501818181818184</v>
      </c>
      <c r="F9" s="243">
        <v>3</v>
      </c>
      <c r="G9" s="237" t="s">
        <v>444</v>
      </c>
      <c r="H9" s="225">
        <v>60</v>
      </c>
      <c r="I9" s="225">
        <v>20438</v>
      </c>
      <c r="J9" s="240">
        <f t="shared" si="1"/>
        <v>30.966666666666665</v>
      </c>
    </row>
    <row r="10" spans="1:10" ht="16.5" customHeight="1" x14ac:dyDescent="0.2">
      <c r="A10" s="243">
        <v>4</v>
      </c>
      <c r="B10" s="237" t="s">
        <v>481</v>
      </c>
      <c r="C10" s="237">
        <v>70</v>
      </c>
      <c r="D10" s="237">
        <v>14424</v>
      </c>
      <c r="E10" s="244">
        <f t="shared" si="0"/>
        <v>18.732467532467531</v>
      </c>
      <c r="F10" s="243">
        <v>4</v>
      </c>
      <c r="G10" s="237" t="s">
        <v>445</v>
      </c>
      <c r="H10" s="225">
        <v>58</v>
      </c>
      <c r="I10" s="225">
        <v>16520</v>
      </c>
      <c r="J10" s="240">
        <f t="shared" si="1"/>
        <v>25.89341692789969</v>
      </c>
    </row>
    <row r="11" spans="1:10" ht="16.5" customHeight="1" x14ac:dyDescent="0.2">
      <c r="A11" s="243">
        <v>5</v>
      </c>
      <c r="B11" s="237" t="s">
        <v>482</v>
      </c>
      <c r="C11" s="237">
        <v>32</v>
      </c>
      <c r="D11" s="237">
        <v>8101</v>
      </c>
      <c r="E11" s="244">
        <f t="shared" si="0"/>
        <v>23.014204545454547</v>
      </c>
      <c r="F11" s="243">
        <v>5</v>
      </c>
      <c r="G11" s="237" t="s">
        <v>446</v>
      </c>
      <c r="H11" s="225">
        <v>27</v>
      </c>
      <c r="I11" s="225">
        <v>9193</v>
      </c>
      <c r="J11" s="240">
        <f t="shared" si="1"/>
        <v>30.952861952861952</v>
      </c>
    </row>
    <row r="12" spans="1:10" ht="16.5" customHeight="1" x14ac:dyDescent="0.2">
      <c r="A12" s="243">
        <v>6</v>
      </c>
      <c r="B12" s="237" t="s">
        <v>483</v>
      </c>
      <c r="C12" s="237">
        <v>30</v>
      </c>
      <c r="D12" s="237">
        <v>7669</v>
      </c>
      <c r="E12" s="244">
        <f t="shared" si="0"/>
        <v>23.239393939393938</v>
      </c>
      <c r="F12" s="243">
        <v>6</v>
      </c>
      <c r="G12" s="237" t="s">
        <v>447</v>
      </c>
      <c r="H12" s="225">
        <v>25</v>
      </c>
      <c r="I12" s="225">
        <v>7805</v>
      </c>
      <c r="J12" s="240">
        <f t="shared" si="1"/>
        <v>28.381818181818179</v>
      </c>
    </row>
    <row r="13" spans="1:10" ht="16.5" customHeight="1" x14ac:dyDescent="0.2">
      <c r="A13" s="243">
        <v>7</v>
      </c>
      <c r="B13" s="237" t="s">
        <v>484</v>
      </c>
      <c r="C13" s="237">
        <v>71</v>
      </c>
      <c r="D13" s="237">
        <v>17166</v>
      </c>
      <c r="E13" s="244">
        <f t="shared" si="0"/>
        <v>21.979513444302174</v>
      </c>
      <c r="F13" s="243">
        <v>7</v>
      </c>
      <c r="G13" s="237" t="s">
        <v>448</v>
      </c>
      <c r="H13" s="225">
        <v>40</v>
      </c>
      <c r="I13" s="225">
        <v>15975</v>
      </c>
      <c r="J13" s="240">
        <f t="shared" si="1"/>
        <v>36.30681818181818</v>
      </c>
    </row>
    <row r="14" spans="1:10" ht="16.5" customHeight="1" x14ac:dyDescent="0.2">
      <c r="A14" s="243">
        <v>8</v>
      </c>
      <c r="B14" s="237" t="s">
        <v>485</v>
      </c>
      <c r="C14" s="237">
        <v>30</v>
      </c>
      <c r="D14" s="237">
        <v>8211</v>
      </c>
      <c r="E14" s="244">
        <f t="shared" si="0"/>
        <v>24.881818181818179</v>
      </c>
      <c r="F14" s="243">
        <v>8</v>
      </c>
      <c r="G14" s="237" t="s">
        <v>449</v>
      </c>
      <c r="H14" s="225">
        <v>27</v>
      </c>
      <c r="I14" s="225">
        <v>7230</v>
      </c>
      <c r="J14" s="240">
        <f t="shared" si="1"/>
        <v>24.343434343434343</v>
      </c>
    </row>
    <row r="15" spans="1:10" ht="16.5" customHeight="1" x14ac:dyDescent="0.2">
      <c r="A15" s="243">
        <v>9</v>
      </c>
      <c r="B15" s="237" t="s">
        <v>486</v>
      </c>
      <c r="C15" s="237">
        <v>55</v>
      </c>
      <c r="D15" s="237">
        <v>13331</v>
      </c>
      <c r="E15" s="244">
        <f t="shared" si="0"/>
        <v>22.034710743801654</v>
      </c>
      <c r="F15" s="243">
        <v>9</v>
      </c>
      <c r="G15" s="237" t="s">
        <v>450</v>
      </c>
      <c r="H15" s="225">
        <v>145</v>
      </c>
      <c r="I15" s="225">
        <v>77377</v>
      </c>
      <c r="J15" s="240">
        <f t="shared" si="1"/>
        <v>48.512225705329158</v>
      </c>
    </row>
    <row r="16" spans="1:10" ht="16.5" customHeight="1" x14ac:dyDescent="0.2">
      <c r="A16" s="243">
        <v>10</v>
      </c>
      <c r="B16" s="237" t="s">
        <v>487</v>
      </c>
      <c r="C16" s="237">
        <v>30</v>
      </c>
      <c r="D16" s="237">
        <v>5961</v>
      </c>
      <c r="E16" s="244">
        <f t="shared" si="0"/>
        <v>18.063636363636363</v>
      </c>
      <c r="F16" s="243">
        <v>10</v>
      </c>
      <c r="G16" s="237" t="s">
        <v>451</v>
      </c>
      <c r="H16" s="225">
        <v>30</v>
      </c>
      <c r="I16" s="225">
        <v>6363</v>
      </c>
      <c r="J16" s="240">
        <f t="shared" si="1"/>
        <v>19.281818181818181</v>
      </c>
    </row>
    <row r="17" spans="1:10" ht="16.5" customHeight="1" x14ac:dyDescent="0.2">
      <c r="A17" s="243">
        <v>11</v>
      </c>
      <c r="B17" s="237" t="s">
        <v>488</v>
      </c>
      <c r="C17" s="237">
        <v>41</v>
      </c>
      <c r="D17" s="237">
        <v>5436</v>
      </c>
      <c r="E17" s="244">
        <f t="shared" si="0"/>
        <v>12.053215077605323</v>
      </c>
      <c r="F17" s="243">
        <v>11</v>
      </c>
      <c r="G17" s="237" t="s">
        <v>452</v>
      </c>
      <c r="H17" s="225">
        <v>24</v>
      </c>
      <c r="I17" s="225">
        <v>5206</v>
      </c>
      <c r="J17" s="240">
        <f t="shared" si="1"/>
        <v>19.719696969696969</v>
      </c>
    </row>
    <row r="18" spans="1:10" ht="16.5" customHeight="1" x14ac:dyDescent="0.2">
      <c r="A18" s="243">
        <v>12</v>
      </c>
      <c r="B18" s="237" t="s">
        <v>489</v>
      </c>
      <c r="C18" s="237">
        <v>55</v>
      </c>
      <c r="D18" s="237">
        <v>15947</v>
      </c>
      <c r="E18" s="244">
        <f t="shared" si="0"/>
        <v>26.358677685950411</v>
      </c>
      <c r="F18" s="243">
        <v>12</v>
      </c>
      <c r="G18" s="237" t="s">
        <v>453</v>
      </c>
      <c r="H18" s="225">
        <v>50</v>
      </c>
      <c r="I18" s="225">
        <v>13980</v>
      </c>
      <c r="J18" s="240">
        <f t="shared" si="1"/>
        <v>25.418181818181822</v>
      </c>
    </row>
    <row r="19" spans="1:10" ht="16.5" customHeight="1" x14ac:dyDescent="0.2">
      <c r="A19" s="243">
        <v>13</v>
      </c>
      <c r="B19" s="237" t="s">
        <v>490</v>
      </c>
      <c r="C19" s="237">
        <v>40</v>
      </c>
      <c r="D19" s="237">
        <v>12141</v>
      </c>
      <c r="E19" s="244">
        <f t="shared" si="0"/>
        <v>27.593181818181815</v>
      </c>
      <c r="F19" s="243">
        <v>13</v>
      </c>
      <c r="G19" s="237" t="s">
        <v>454</v>
      </c>
      <c r="H19" s="225">
        <v>38</v>
      </c>
      <c r="I19" s="225">
        <v>12623</v>
      </c>
      <c r="J19" s="240">
        <f t="shared" si="1"/>
        <v>30.198564593301434</v>
      </c>
    </row>
    <row r="20" spans="1:10" ht="16.5" customHeight="1" x14ac:dyDescent="0.2">
      <c r="A20" s="243">
        <v>14</v>
      </c>
      <c r="B20" s="237" t="s">
        <v>491</v>
      </c>
      <c r="C20" s="237">
        <v>70</v>
      </c>
      <c r="D20" s="237">
        <v>23702</v>
      </c>
      <c r="E20" s="244">
        <f t="shared" si="0"/>
        <v>30.781818181818185</v>
      </c>
      <c r="F20" s="243">
        <v>14</v>
      </c>
      <c r="G20" s="237" t="s">
        <v>455</v>
      </c>
      <c r="H20" s="225">
        <v>45</v>
      </c>
      <c r="I20" s="225">
        <v>18748</v>
      </c>
      <c r="J20" s="240">
        <f t="shared" si="1"/>
        <v>37.874747474747473</v>
      </c>
    </row>
    <row r="21" spans="1:10" ht="16.5" customHeight="1" x14ac:dyDescent="0.2">
      <c r="A21" s="243">
        <v>15</v>
      </c>
      <c r="B21" s="237" t="s">
        <v>492</v>
      </c>
      <c r="C21" s="237">
        <v>40</v>
      </c>
      <c r="D21" s="237">
        <v>10306</v>
      </c>
      <c r="E21" s="244">
        <f t="shared" si="0"/>
        <v>23.422727272727272</v>
      </c>
      <c r="F21" s="243">
        <v>15</v>
      </c>
      <c r="G21" s="237" t="s">
        <v>456</v>
      </c>
      <c r="H21" s="225">
        <v>40</v>
      </c>
      <c r="I21" s="225">
        <v>10931</v>
      </c>
      <c r="J21" s="240">
        <f t="shared" si="1"/>
        <v>24.843181818181815</v>
      </c>
    </row>
    <row r="22" spans="1:10" ht="16.5" customHeight="1" x14ac:dyDescent="0.2">
      <c r="A22" s="243">
        <v>16</v>
      </c>
      <c r="B22" s="237" t="s">
        <v>493</v>
      </c>
      <c r="C22" s="237">
        <v>30</v>
      </c>
      <c r="D22" s="237">
        <v>6362</v>
      </c>
      <c r="E22" s="244">
        <f t="shared" si="0"/>
        <v>19.278787878787877</v>
      </c>
      <c r="F22" s="243">
        <v>16</v>
      </c>
      <c r="G22" s="237" t="s">
        <v>457</v>
      </c>
      <c r="H22" s="225">
        <v>23</v>
      </c>
      <c r="I22" s="225">
        <v>5895</v>
      </c>
      <c r="J22" s="240">
        <f t="shared" si="1"/>
        <v>23.300395256916996</v>
      </c>
    </row>
    <row r="23" spans="1:10" ht="16.5" customHeight="1" x14ac:dyDescent="0.2">
      <c r="A23" s="243">
        <v>17</v>
      </c>
      <c r="B23" s="237" t="s">
        <v>494</v>
      </c>
      <c r="C23" s="237">
        <v>35</v>
      </c>
      <c r="D23" s="237">
        <v>8208</v>
      </c>
      <c r="E23" s="244">
        <f t="shared" si="0"/>
        <v>21.319480519480518</v>
      </c>
      <c r="F23" s="243">
        <v>17</v>
      </c>
      <c r="G23" s="237" t="s">
        <v>458</v>
      </c>
      <c r="H23" s="225">
        <v>25</v>
      </c>
      <c r="I23" s="225">
        <v>9239</v>
      </c>
      <c r="J23" s="240">
        <f t="shared" si="1"/>
        <v>33.596363636363634</v>
      </c>
    </row>
    <row r="24" spans="1:10" ht="16.5" customHeight="1" x14ac:dyDescent="0.2">
      <c r="A24" s="243">
        <v>18</v>
      </c>
      <c r="B24" s="237" t="s">
        <v>495</v>
      </c>
      <c r="C24" s="237">
        <v>30</v>
      </c>
      <c r="D24" s="237">
        <v>7008</v>
      </c>
      <c r="E24" s="244">
        <f t="shared" si="0"/>
        <v>21.236363636363635</v>
      </c>
      <c r="F24" s="243">
        <v>18</v>
      </c>
      <c r="G24" s="237" t="s">
        <v>459</v>
      </c>
      <c r="H24" s="225">
        <v>27</v>
      </c>
      <c r="I24" s="225">
        <v>7217</v>
      </c>
      <c r="J24" s="240">
        <f t="shared" si="1"/>
        <v>24.299663299663301</v>
      </c>
    </row>
    <row r="25" spans="1:10" ht="16.5" customHeight="1" x14ac:dyDescent="0.2">
      <c r="A25" s="243">
        <v>19</v>
      </c>
      <c r="B25" s="237" t="s">
        <v>496</v>
      </c>
      <c r="C25" s="237">
        <v>85</v>
      </c>
      <c r="D25" s="237">
        <v>29274</v>
      </c>
      <c r="E25" s="244">
        <f t="shared" si="0"/>
        <v>31.309090909090909</v>
      </c>
      <c r="F25" s="243">
        <v>19</v>
      </c>
      <c r="G25" s="237" t="s">
        <v>460</v>
      </c>
      <c r="H25" s="225">
        <v>60</v>
      </c>
      <c r="I25" s="225">
        <v>27358</v>
      </c>
      <c r="J25" s="240">
        <f t="shared" si="1"/>
        <v>41.451515151515146</v>
      </c>
    </row>
    <row r="26" spans="1:10" ht="16.5" customHeight="1" x14ac:dyDescent="0.2">
      <c r="A26" s="243">
        <v>20</v>
      </c>
      <c r="B26" s="237" t="s">
        <v>497</v>
      </c>
      <c r="C26" s="237">
        <v>40</v>
      </c>
      <c r="D26" s="237">
        <v>9265</v>
      </c>
      <c r="E26" s="244">
        <f t="shared" si="0"/>
        <v>21.056818181818183</v>
      </c>
      <c r="F26" s="243">
        <v>20</v>
      </c>
      <c r="G26" s="237" t="s">
        <v>461</v>
      </c>
      <c r="H26" s="225">
        <v>39</v>
      </c>
      <c r="I26" s="225">
        <v>8282</v>
      </c>
      <c r="J26" s="240">
        <f t="shared" si="1"/>
        <v>19.305361305361306</v>
      </c>
    </row>
    <row r="27" spans="1:10" ht="16.5" customHeight="1" x14ac:dyDescent="0.2">
      <c r="A27" s="243">
        <v>21</v>
      </c>
      <c r="B27" s="237" t="s">
        <v>498</v>
      </c>
      <c r="C27" s="237">
        <v>35</v>
      </c>
      <c r="D27" s="237">
        <v>7953</v>
      </c>
      <c r="E27" s="244">
        <f t="shared" si="0"/>
        <v>20.657142857142858</v>
      </c>
      <c r="F27" s="243">
        <v>21</v>
      </c>
      <c r="G27" s="237" t="s">
        <v>462</v>
      </c>
      <c r="H27" s="225">
        <v>27</v>
      </c>
      <c r="I27" s="225">
        <v>8102</v>
      </c>
      <c r="J27" s="240">
        <f t="shared" si="1"/>
        <v>27.27946127946128</v>
      </c>
    </row>
    <row r="28" spans="1:10" ht="16.5" customHeight="1" x14ac:dyDescent="0.2">
      <c r="A28" s="243">
        <v>22</v>
      </c>
      <c r="B28" s="237" t="s">
        <v>499</v>
      </c>
      <c r="C28" s="237">
        <v>35</v>
      </c>
      <c r="D28" s="237">
        <v>9408</v>
      </c>
      <c r="E28" s="244">
        <f t="shared" si="0"/>
        <v>24.436363636363637</v>
      </c>
      <c r="F28" s="243">
        <v>22</v>
      </c>
      <c r="G28" s="237" t="s">
        <v>510</v>
      </c>
      <c r="H28" s="225">
        <v>33</v>
      </c>
      <c r="I28" s="225">
        <v>9328</v>
      </c>
      <c r="J28" s="240">
        <f t="shared" si="1"/>
        <v>25.696969696969699</v>
      </c>
    </row>
    <row r="29" spans="1:10" ht="16.5" customHeight="1" x14ac:dyDescent="0.2">
      <c r="A29" s="243">
        <v>23</v>
      </c>
      <c r="B29" s="237" t="s">
        <v>500</v>
      </c>
      <c r="C29" s="237">
        <v>30</v>
      </c>
      <c r="D29" s="237">
        <v>6150</v>
      </c>
      <c r="E29" s="244">
        <f t="shared" si="0"/>
        <v>18.636363636363637</v>
      </c>
      <c r="F29" s="243">
        <v>23</v>
      </c>
      <c r="G29" s="237" t="s">
        <v>463</v>
      </c>
      <c r="H29" s="225">
        <v>22</v>
      </c>
      <c r="I29" s="225">
        <v>6144</v>
      </c>
      <c r="J29" s="240">
        <f t="shared" si="1"/>
        <v>25.388429752066113</v>
      </c>
    </row>
    <row r="30" spans="1:10" ht="16.5" customHeight="1" x14ac:dyDescent="0.2">
      <c r="A30" s="243">
        <v>24</v>
      </c>
      <c r="B30" s="237" t="s">
        <v>501</v>
      </c>
      <c r="C30" s="237">
        <v>35</v>
      </c>
      <c r="D30" s="237">
        <v>7496</v>
      </c>
      <c r="E30" s="244">
        <f t="shared" si="0"/>
        <v>19.47012987012987</v>
      </c>
      <c r="F30" s="243">
        <v>24</v>
      </c>
      <c r="G30" s="237" t="s">
        <v>464</v>
      </c>
      <c r="H30" s="225">
        <v>34</v>
      </c>
      <c r="I30" s="225">
        <v>6869</v>
      </c>
      <c r="J30" s="240">
        <f t="shared" si="1"/>
        <v>18.366310160427808</v>
      </c>
    </row>
    <row r="31" spans="1:10" ht="16.5" customHeight="1" x14ac:dyDescent="0.2">
      <c r="A31" s="243">
        <v>25</v>
      </c>
      <c r="B31" s="237" t="s">
        <v>502</v>
      </c>
      <c r="C31" s="237">
        <v>110</v>
      </c>
      <c r="D31" s="237">
        <v>63678</v>
      </c>
      <c r="E31" s="244">
        <f t="shared" si="0"/>
        <v>52.626446280991736</v>
      </c>
      <c r="F31" s="243"/>
      <c r="G31" s="241"/>
      <c r="H31" s="225"/>
      <c r="I31" s="225"/>
      <c r="J31" s="242"/>
    </row>
    <row r="32" spans="1:10" ht="16.5" customHeight="1" x14ac:dyDescent="0.2">
      <c r="A32" s="242"/>
      <c r="B32" s="236" t="s">
        <v>25</v>
      </c>
      <c r="C32" s="228">
        <f>SUM(C7:C31)</f>
        <v>1199</v>
      </c>
      <c r="D32" s="228">
        <f>SUM(D7:D31)</f>
        <v>336402</v>
      </c>
      <c r="E32" s="238">
        <f>D32/C32/11</f>
        <v>25.506255212677232</v>
      </c>
      <c r="F32" s="245"/>
      <c r="G32" s="236" t="s">
        <v>25</v>
      </c>
      <c r="H32" s="228">
        <f>SUM(H7:H31)</f>
        <v>964</v>
      </c>
      <c r="I32" s="228">
        <f>SUM(I7:I31)</f>
        <v>330405</v>
      </c>
      <c r="J32" s="238">
        <f>I32/H32/11</f>
        <v>31.158525084873634</v>
      </c>
    </row>
    <row r="33" spans="1:10" ht="16.5" customHeight="1" x14ac:dyDescent="0.2">
      <c r="A33" s="242"/>
      <c r="B33" s="407" t="s">
        <v>438</v>
      </c>
      <c r="C33" s="408"/>
      <c r="D33" s="408"/>
      <c r="E33" s="408"/>
      <c r="F33" s="408"/>
      <c r="G33" s="408"/>
      <c r="H33" s="408"/>
      <c r="I33" s="408"/>
      <c r="J33" s="409"/>
    </row>
    <row r="34" spans="1:10" ht="16.5" customHeight="1" x14ac:dyDescent="0.2">
      <c r="A34" s="243">
        <v>1</v>
      </c>
      <c r="B34" s="219" t="s">
        <v>470</v>
      </c>
      <c r="C34" s="220">
        <v>21</v>
      </c>
      <c r="D34" s="220">
        <v>5865</v>
      </c>
      <c r="E34" s="244">
        <f>D34/C34/11</f>
        <v>25.38961038961039</v>
      </c>
      <c r="F34" s="243">
        <v>1</v>
      </c>
      <c r="G34" s="219" t="s">
        <v>431</v>
      </c>
      <c r="H34" s="220">
        <v>21</v>
      </c>
      <c r="I34" s="225">
        <v>9031</v>
      </c>
      <c r="J34" s="240">
        <f t="shared" si="1"/>
        <v>39.095238095238095</v>
      </c>
    </row>
    <row r="35" spans="1:10" ht="16.5" customHeight="1" x14ac:dyDescent="0.2">
      <c r="A35" s="243">
        <v>2</v>
      </c>
      <c r="B35" s="219" t="s">
        <v>471</v>
      </c>
      <c r="C35" s="220">
        <v>33</v>
      </c>
      <c r="D35" s="220">
        <v>12920</v>
      </c>
      <c r="E35" s="244">
        <f t="shared" ref="E35:E41" si="2">D35/C35/11</f>
        <v>35.592286501377409</v>
      </c>
      <c r="F35" s="243">
        <v>2</v>
      </c>
      <c r="G35" s="219" t="s">
        <v>432</v>
      </c>
      <c r="H35" s="220">
        <v>36</v>
      </c>
      <c r="I35" s="225">
        <v>11751</v>
      </c>
      <c r="J35" s="240">
        <f t="shared" si="1"/>
        <v>29.674242424242426</v>
      </c>
    </row>
    <row r="36" spans="1:10" ht="16.5" customHeight="1" x14ac:dyDescent="0.2">
      <c r="A36" s="243">
        <v>3</v>
      </c>
      <c r="B36" s="219" t="s">
        <v>472</v>
      </c>
      <c r="C36" s="220">
        <v>21</v>
      </c>
      <c r="D36" s="220">
        <v>6692</v>
      </c>
      <c r="E36" s="244">
        <f t="shared" si="2"/>
        <v>28.969696969696972</v>
      </c>
      <c r="F36" s="243">
        <v>3</v>
      </c>
      <c r="G36" s="219" t="s">
        <v>433</v>
      </c>
      <c r="H36" s="220">
        <v>33</v>
      </c>
      <c r="I36" s="225">
        <v>12574</v>
      </c>
      <c r="J36" s="240">
        <f t="shared" si="1"/>
        <v>34.63911845730027</v>
      </c>
    </row>
    <row r="37" spans="1:10" ht="16.5" customHeight="1" x14ac:dyDescent="0.2">
      <c r="A37" s="243">
        <v>4</v>
      </c>
      <c r="B37" s="219" t="s">
        <v>473</v>
      </c>
      <c r="C37" s="220">
        <v>21</v>
      </c>
      <c r="D37" s="220">
        <v>6731</v>
      </c>
      <c r="E37" s="244">
        <f t="shared" si="2"/>
        <v>29.138528138528137</v>
      </c>
      <c r="F37" s="243">
        <v>4</v>
      </c>
      <c r="G37" s="219" t="s">
        <v>434</v>
      </c>
      <c r="H37" s="220">
        <v>37</v>
      </c>
      <c r="I37" s="225">
        <v>9103</v>
      </c>
      <c r="J37" s="240">
        <f t="shared" si="1"/>
        <v>22.366093366093367</v>
      </c>
    </row>
    <row r="38" spans="1:10" ht="16.5" customHeight="1" x14ac:dyDescent="0.2">
      <c r="A38" s="243">
        <v>5</v>
      </c>
      <c r="B38" s="219" t="s">
        <v>474</v>
      </c>
      <c r="C38" s="220">
        <v>51</v>
      </c>
      <c r="D38" s="220">
        <v>19759</v>
      </c>
      <c r="E38" s="244">
        <f t="shared" si="2"/>
        <v>35.22103386809269</v>
      </c>
      <c r="F38" s="243">
        <v>5</v>
      </c>
      <c r="G38" s="219" t="s">
        <v>435</v>
      </c>
      <c r="H38" s="220">
        <v>51</v>
      </c>
      <c r="I38" s="225">
        <v>21023</v>
      </c>
      <c r="J38" s="240">
        <f t="shared" si="1"/>
        <v>37.474153297682705</v>
      </c>
    </row>
    <row r="39" spans="1:10" ht="16.5" customHeight="1" x14ac:dyDescent="0.2">
      <c r="A39" s="243">
        <v>6</v>
      </c>
      <c r="B39" s="219" t="s">
        <v>475</v>
      </c>
      <c r="C39" s="220">
        <v>45</v>
      </c>
      <c r="D39" s="220">
        <v>12773</v>
      </c>
      <c r="E39" s="244">
        <f t="shared" si="2"/>
        <v>25.804040404040403</v>
      </c>
      <c r="F39" s="243">
        <v>6</v>
      </c>
      <c r="G39" s="219" t="s">
        <v>436</v>
      </c>
      <c r="H39" s="220">
        <v>28</v>
      </c>
      <c r="I39" s="225">
        <v>7381</v>
      </c>
      <c r="J39" s="240">
        <f t="shared" si="1"/>
        <v>23.964285714285712</v>
      </c>
    </row>
    <row r="40" spans="1:10" ht="16.5" customHeight="1" x14ac:dyDescent="0.2">
      <c r="A40" s="243">
        <v>7</v>
      </c>
      <c r="B40" s="221" t="s">
        <v>476</v>
      </c>
      <c r="C40" s="235">
        <v>37</v>
      </c>
      <c r="D40" s="235">
        <v>10417</v>
      </c>
      <c r="E40" s="244">
        <f t="shared" si="2"/>
        <v>25.594594594594593</v>
      </c>
      <c r="F40" s="243">
        <v>7</v>
      </c>
      <c r="G40" s="221" t="s">
        <v>437</v>
      </c>
      <c r="H40" s="220">
        <v>51</v>
      </c>
      <c r="I40" s="225">
        <v>10837</v>
      </c>
      <c r="J40" s="240">
        <f t="shared" si="1"/>
        <v>19.317290552584669</v>
      </c>
    </row>
    <row r="41" spans="1:10" ht="16.5" customHeight="1" x14ac:dyDescent="0.2">
      <c r="A41" s="243">
        <v>8</v>
      </c>
      <c r="B41" s="229" t="s">
        <v>477</v>
      </c>
      <c r="C41" s="222">
        <v>36</v>
      </c>
      <c r="D41" s="222">
        <v>11078</v>
      </c>
      <c r="E41" s="244">
        <f t="shared" si="2"/>
        <v>27.974747474747474</v>
      </c>
      <c r="F41" s="243">
        <v>8</v>
      </c>
      <c r="G41" s="229" t="s">
        <v>512</v>
      </c>
      <c r="H41" s="220">
        <v>21</v>
      </c>
      <c r="I41" s="225">
        <v>4338</v>
      </c>
      <c r="J41" s="240">
        <f>I41/H41/9</f>
        <v>22.952380952380953</v>
      </c>
    </row>
    <row r="42" spans="1:10" s="239" customFormat="1" ht="16.5" customHeight="1" x14ac:dyDescent="0.2">
      <c r="A42" s="242"/>
      <c r="B42" s="236" t="s">
        <v>25</v>
      </c>
      <c r="C42" s="228">
        <f>SUM(C34:C41)</f>
        <v>265</v>
      </c>
      <c r="D42" s="228">
        <f>SUM(D34:D41)</f>
        <v>86235</v>
      </c>
      <c r="E42" s="238">
        <f>D42/C42/11</f>
        <v>29.583190394511153</v>
      </c>
      <c r="F42" s="245"/>
      <c r="G42" s="236" t="s">
        <v>25</v>
      </c>
      <c r="H42" s="228">
        <f>SUM(H34:H41)</f>
        <v>278</v>
      </c>
      <c r="I42" s="228">
        <f>SUM(I34:I41)</f>
        <v>86038</v>
      </c>
      <c r="J42" s="238">
        <f t="shared" si="1"/>
        <v>28.135382603008505</v>
      </c>
    </row>
    <row r="43" spans="1:10" ht="16.5" customHeight="1" x14ac:dyDescent="0.2">
      <c r="A43" s="242"/>
      <c r="B43" s="404" t="s">
        <v>439</v>
      </c>
      <c r="C43" s="405"/>
      <c r="D43" s="405"/>
      <c r="E43" s="405"/>
      <c r="F43" s="405"/>
      <c r="G43" s="405"/>
      <c r="H43" s="405"/>
      <c r="I43" s="405"/>
      <c r="J43" s="406"/>
    </row>
    <row r="44" spans="1:10" ht="16.5" customHeight="1" x14ac:dyDescent="0.2">
      <c r="A44" s="243">
        <v>1</v>
      </c>
      <c r="B44" s="242" t="s">
        <v>503</v>
      </c>
      <c r="C44" s="220">
        <v>25</v>
      </c>
      <c r="D44" s="220">
        <v>3671</v>
      </c>
      <c r="E44" s="244">
        <f>D44/C44/11</f>
        <v>13.34909090909091</v>
      </c>
      <c r="F44" s="243">
        <v>1</v>
      </c>
      <c r="G44" s="219" t="s">
        <v>425</v>
      </c>
      <c r="H44" s="220">
        <v>28</v>
      </c>
      <c r="I44" s="225">
        <v>2094</v>
      </c>
      <c r="J44" s="240">
        <f t="shared" si="1"/>
        <v>6.7987012987012996</v>
      </c>
    </row>
    <row r="45" spans="1:10" ht="16.5" customHeight="1" x14ac:dyDescent="0.2">
      <c r="A45" s="243">
        <v>2</v>
      </c>
      <c r="B45" s="242" t="s">
        <v>504</v>
      </c>
      <c r="C45" s="220">
        <v>25</v>
      </c>
      <c r="D45" s="220">
        <v>3339</v>
      </c>
      <c r="E45" s="244">
        <f t="shared" ref="E45:E50" si="3">D45/C45/11</f>
        <v>12.141818181818183</v>
      </c>
      <c r="F45" s="243">
        <v>2</v>
      </c>
      <c r="G45" s="219" t="s">
        <v>426</v>
      </c>
      <c r="H45" s="220">
        <v>25</v>
      </c>
      <c r="I45" s="225">
        <v>2446</v>
      </c>
      <c r="J45" s="240">
        <f t="shared" si="1"/>
        <v>8.8945454545454545</v>
      </c>
    </row>
    <row r="46" spans="1:10" ht="16.5" customHeight="1" x14ac:dyDescent="0.2">
      <c r="A46" s="243">
        <v>3</v>
      </c>
      <c r="B46" s="242" t="s">
        <v>507</v>
      </c>
      <c r="C46" s="220">
        <v>70</v>
      </c>
      <c r="D46" s="220">
        <v>10920</v>
      </c>
      <c r="E46" s="244">
        <f t="shared" si="3"/>
        <v>14.181818181818182</v>
      </c>
      <c r="F46" s="243">
        <v>3</v>
      </c>
      <c r="G46" s="219" t="s">
        <v>427</v>
      </c>
      <c r="H46" s="220">
        <v>75</v>
      </c>
      <c r="I46" s="225">
        <v>5718</v>
      </c>
      <c r="J46" s="240">
        <f t="shared" si="1"/>
        <v>6.9309090909090907</v>
      </c>
    </row>
    <row r="47" spans="1:10" ht="16.5" customHeight="1" x14ac:dyDescent="0.2">
      <c r="A47" s="243">
        <v>4</v>
      </c>
      <c r="B47" s="242" t="s">
        <v>505</v>
      </c>
      <c r="C47" s="220">
        <v>25</v>
      </c>
      <c r="D47" s="220">
        <v>2963</v>
      </c>
      <c r="E47" s="244">
        <f t="shared" si="3"/>
        <v>10.774545454545454</v>
      </c>
      <c r="F47" s="243">
        <v>4</v>
      </c>
      <c r="G47" s="219" t="s">
        <v>428</v>
      </c>
      <c r="H47" s="220">
        <v>22</v>
      </c>
      <c r="I47" s="225">
        <v>1855</v>
      </c>
      <c r="J47" s="240">
        <f t="shared" si="1"/>
        <v>7.6652892561983466</v>
      </c>
    </row>
    <row r="48" spans="1:10" ht="16.5" customHeight="1" x14ac:dyDescent="0.2">
      <c r="A48" s="243">
        <v>5</v>
      </c>
      <c r="B48" s="242" t="s">
        <v>506</v>
      </c>
      <c r="C48" s="220">
        <v>25</v>
      </c>
      <c r="D48" s="220">
        <v>3226</v>
      </c>
      <c r="E48" s="244">
        <f t="shared" si="3"/>
        <v>11.730909090909091</v>
      </c>
      <c r="F48" s="243">
        <v>5</v>
      </c>
      <c r="G48" s="219" t="s">
        <v>429</v>
      </c>
      <c r="H48" s="220">
        <v>38</v>
      </c>
      <c r="I48" s="225">
        <v>3023</v>
      </c>
      <c r="J48" s="240">
        <f t="shared" si="1"/>
        <v>7.232057416267943</v>
      </c>
    </row>
    <row r="49" spans="1:10" ht="16.5" customHeight="1" x14ac:dyDescent="0.2">
      <c r="A49" s="243">
        <v>6</v>
      </c>
      <c r="B49" s="242" t="s">
        <v>508</v>
      </c>
      <c r="C49" s="220">
        <v>25</v>
      </c>
      <c r="D49" s="220">
        <v>2543</v>
      </c>
      <c r="E49" s="244">
        <f t="shared" si="3"/>
        <v>9.247272727272728</v>
      </c>
      <c r="F49" s="243">
        <v>6</v>
      </c>
      <c r="G49" s="219" t="s">
        <v>430</v>
      </c>
      <c r="H49" s="220">
        <v>30</v>
      </c>
      <c r="I49" s="225">
        <v>2038</v>
      </c>
      <c r="J49" s="240">
        <f t="shared" si="1"/>
        <v>6.1757575757575758</v>
      </c>
    </row>
    <row r="50" spans="1:10" ht="16.5" customHeight="1" x14ac:dyDescent="0.2">
      <c r="A50" s="243">
        <v>7</v>
      </c>
      <c r="B50" s="242" t="s">
        <v>509</v>
      </c>
      <c r="C50" s="246">
        <v>30</v>
      </c>
      <c r="D50" s="246">
        <v>3927</v>
      </c>
      <c r="E50" s="244">
        <f t="shared" si="3"/>
        <v>11.9</v>
      </c>
      <c r="F50" s="243">
        <v>7</v>
      </c>
      <c r="G50" s="225" t="s">
        <v>511</v>
      </c>
      <c r="H50" s="225">
        <v>25</v>
      </c>
      <c r="I50" s="225">
        <v>1630</v>
      </c>
      <c r="J50" s="240">
        <f>I50/H50/9</f>
        <v>7.2444444444444445</v>
      </c>
    </row>
    <row r="51" spans="1:10" ht="16.5" customHeight="1" x14ac:dyDescent="0.2">
      <c r="A51" s="243"/>
      <c r="B51" s="236" t="s">
        <v>25</v>
      </c>
      <c r="C51" s="228">
        <f>SUM(C44:C50)</f>
        <v>225</v>
      </c>
      <c r="D51" s="228">
        <f>SUM(D44:D50)</f>
        <v>30589</v>
      </c>
      <c r="E51" s="238">
        <f>D51/C51/11</f>
        <v>12.35919191919192</v>
      </c>
      <c r="F51" s="245"/>
      <c r="G51" s="236" t="s">
        <v>25</v>
      </c>
      <c r="H51" s="228">
        <f>SUM(H44:H49)</f>
        <v>218</v>
      </c>
      <c r="I51" s="228">
        <f>SUM(I44:I50)</f>
        <v>18804</v>
      </c>
      <c r="J51" s="238">
        <f>I51/H51/11</f>
        <v>7.8415346121768144</v>
      </c>
    </row>
    <row r="53" spans="1:10" x14ac:dyDescent="0.2">
      <c r="G53" s="226" t="s">
        <v>513</v>
      </c>
    </row>
  </sheetData>
  <mergeCells count="6">
    <mergeCell ref="C5:E5"/>
    <mergeCell ref="H5:J5"/>
    <mergeCell ref="B43:J43"/>
    <mergeCell ref="B33:J33"/>
    <mergeCell ref="B6:J6"/>
    <mergeCell ref="B2:J2"/>
  </mergeCells>
  <conditionalFormatting sqref="B44:B50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/>
  </sheetViews>
  <sheetFormatPr defaultRowHeight="12.75" x14ac:dyDescent="0.2"/>
  <cols>
    <col min="1" max="1" width="3.28515625" customWidth="1"/>
    <col min="2" max="2" width="3.5703125" customWidth="1"/>
    <col min="3" max="3" width="24.42578125" customWidth="1"/>
    <col min="4" max="4" width="4.42578125" customWidth="1"/>
    <col min="5" max="5" width="14.28515625" customWidth="1"/>
    <col min="6" max="6" width="25.85546875" customWidth="1"/>
    <col min="7" max="8" width="10.42578125" customWidth="1"/>
    <col min="9" max="9" width="9.5703125" customWidth="1"/>
    <col min="10" max="10" width="8" customWidth="1"/>
    <col min="14" max="14" width="11.7109375" customWidth="1"/>
  </cols>
  <sheetData>
    <row r="1" spans="1:15" ht="12.2" customHeight="1" x14ac:dyDescent="0.2">
      <c r="H1" s="310" t="s">
        <v>43</v>
      </c>
      <c r="I1" s="310"/>
      <c r="J1" s="1"/>
      <c r="K1" s="1"/>
      <c r="L1" s="1"/>
      <c r="M1" s="1"/>
      <c r="N1" s="1"/>
      <c r="O1" s="1"/>
    </row>
    <row r="2" spans="1:15" ht="20.45" customHeight="1" x14ac:dyDescent="0.2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26"/>
      <c r="K2" s="1"/>
      <c r="L2" s="1"/>
      <c r="M2" s="1"/>
      <c r="N2" s="1"/>
      <c r="O2" s="1"/>
    </row>
    <row r="3" spans="1:15" ht="15.95" customHeight="1" x14ac:dyDescent="0.25">
      <c r="A3" s="306" t="s">
        <v>38</v>
      </c>
      <c r="B3" s="306"/>
      <c r="C3" s="306"/>
      <c r="D3" s="306"/>
      <c r="E3" s="306"/>
      <c r="F3" s="306"/>
      <c r="G3" s="306"/>
      <c r="H3" s="306"/>
      <c r="I3" s="306"/>
      <c r="J3" s="27"/>
      <c r="K3" s="1"/>
      <c r="L3" s="1"/>
      <c r="M3" s="1"/>
      <c r="N3" s="1"/>
      <c r="O3" s="1"/>
    </row>
    <row r="4" spans="1:15" ht="10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7"/>
      <c r="K4" s="1"/>
      <c r="L4" s="1"/>
      <c r="M4" s="1"/>
      <c r="N4" s="1"/>
      <c r="O4" s="1"/>
    </row>
    <row r="5" spans="1:15" ht="20.45" customHeight="1" x14ac:dyDescent="0.25">
      <c r="A5" s="258" t="s">
        <v>1</v>
      </c>
      <c r="B5" s="250" t="s">
        <v>3</v>
      </c>
      <c r="C5" s="250"/>
      <c r="D5" s="250"/>
      <c r="E5" s="250"/>
      <c r="F5" s="250"/>
      <c r="G5" s="292">
        <v>2017</v>
      </c>
      <c r="H5" s="294">
        <v>2018</v>
      </c>
      <c r="I5" s="313" t="s">
        <v>36</v>
      </c>
      <c r="J5" s="28"/>
      <c r="K5" s="269"/>
      <c r="L5" s="269"/>
      <c r="M5" s="269"/>
      <c r="N5" s="269"/>
      <c r="O5" s="1"/>
    </row>
    <row r="6" spans="1:15" ht="11.25" customHeight="1" x14ac:dyDescent="0.2">
      <c r="A6" s="258"/>
      <c r="B6" s="250"/>
      <c r="C6" s="250"/>
      <c r="D6" s="250"/>
      <c r="E6" s="250"/>
      <c r="F6" s="250"/>
      <c r="G6" s="293"/>
      <c r="H6" s="295"/>
      <c r="I6" s="314"/>
      <c r="J6" s="28"/>
      <c r="K6" s="1"/>
      <c r="L6" s="1"/>
      <c r="M6" s="1"/>
      <c r="N6" s="1"/>
      <c r="O6" s="1"/>
    </row>
    <row r="7" spans="1:15" ht="15.95" customHeight="1" x14ac:dyDescent="0.25">
      <c r="A7" s="37" t="s">
        <v>2</v>
      </c>
      <c r="B7" s="315" t="s">
        <v>4</v>
      </c>
      <c r="C7" s="316"/>
      <c r="D7" s="316"/>
      <c r="E7" s="316"/>
      <c r="F7" s="317"/>
      <c r="G7" s="37">
        <v>1</v>
      </c>
      <c r="H7" s="37">
        <v>2</v>
      </c>
      <c r="I7" s="37">
        <v>3</v>
      </c>
      <c r="J7" s="28"/>
      <c r="K7" s="27"/>
      <c r="L7" s="27"/>
      <c r="M7" s="27"/>
      <c r="N7" s="27"/>
      <c r="O7" s="1"/>
    </row>
    <row r="8" spans="1:15" ht="29.45" customHeight="1" x14ac:dyDescent="0.2">
      <c r="A8" s="287">
        <v>1</v>
      </c>
      <c r="B8" s="251" t="s">
        <v>39</v>
      </c>
      <c r="C8" s="251"/>
      <c r="D8" s="251"/>
      <c r="E8" s="251"/>
      <c r="F8" s="251"/>
      <c r="G8" s="25">
        <f>G9+G11+G19+G25+G27</f>
        <v>2890064</v>
      </c>
      <c r="H8" s="25">
        <f>H9+H11+H19+H25+H27</f>
        <v>3233360</v>
      </c>
      <c r="I8" s="167">
        <f t="shared" ref="I8:I53" si="0">IF(G8&lt;&gt;0,H8/G8*100-100,0)</f>
        <v>11.878491272165604</v>
      </c>
      <c r="J8" s="36"/>
      <c r="K8" s="1"/>
      <c r="L8" s="32"/>
      <c r="M8" s="32"/>
      <c r="N8" s="32"/>
      <c r="O8" s="1"/>
    </row>
    <row r="9" spans="1:15" ht="16.7" customHeight="1" x14ac:dyDescent="0.25">
      <c r="A9" s="288"/>
      <c r="B9" s="276"/>
      <c r="C9" s="276" t="s">
        <v>10</v>
      </c>
      <c r="D9" s="272" t="s">
        <v>24</v>
      </c>
      <c r="E9" s="272"/>
      <c r="F9" s="4" t="s">
        <v>33</v>
      </c>
      <c r="G9" s="21">
        <v>919304</v>
      </c>
      <c r="H9" s="21">
        <v>1195607</v>
      </c>
      <c r="I9" s="167">
        <f t="shared" si="0"/>
        <v>30.055672552278679</v>
      </c>
      <c r="J9" s="36"/>
      <c r="K9" s="29"/>
      <c r="L9" s="29"/>
      <c r="M9" s="29"/>
      <c r="N9" s="29"/>
      <c r="O9" s="1"/>
    </row>
    <row r="10" spans="1:15" ht="15.95" customHeight="1" x14ac:dyDescent="0.25">
      <c r="A10" s="288"/>
      <c r="B10" s="277"/>
      <c r="C10" s="278"/>
      <c r="D10" s="272"/>
      <c r="E10" s="272"/>
      <c r="F10" s="4" t="s">
        <v>27</v>
      </c>
      <c r="G10" s="21">
        <v>111288</v>
      </c>
      <c r="H10" s="21">
        <v>111744</v>
      </c>
      <c r="I10" s="167">
        <f t="shared" si="0"/>
        <v>0.40974768169076015</v>
      </c>
      <c r="J10" s="36"/>
      <c r="K10" s="29"/>
      <c r="L10" s="29"/>
      <c r="M10" s="29"/>
      <c r="N10" s="29"/>
      <c r="O10" s="1"/>
    </row>
    <row r="11" spans="1:15" ht="15" x14ac:dyDescent="0.25">
      <c r="A11" s="288"/>
      <c r="B11" s="277"/>
      <c r="C11" s="311" t="s">
        <v>11</v>
      </c>
      <c r="D11" s="272" t="s">
        <v>25</v>
      </c>
      <c r="E11" s="272"/>
      <c r="F11" s="272"/>
      <c r="G11" s="21">
        <f>G13+G15+G17</f>
        <v>224535</v>
      </c>
      <c r="H11" s="21">
        <f>H13+H15+H17</f>
        <v>236923</v>
      </c>
      <c r="I11" s="167">
        <f t="shared" si="0"/>
        <v>5.5171799496737748</v>
      </c>
      <c r="J11" s="36"/>
      <c r="K11" s="30"/>
      <c r="L11" s="30"/>
      <c r="M11" s="30"/>
      <c r="N11" s="30"/>
      <c r="O11" s="1"/>
    </row>
    <row r="12" spans="1:15" ht="15.95" customHeight="1" x14ac:dyDescent="0.25">
      <c r="A12" s="288"/>
      <c r="B12" s="277"/>
      <c r="C12" s="311"/>
      <c r="D12" s="286" t="s">
        <v>26</v>
      </c>
      <c r="E12" s="272" t="s">
        <v>27</v>
      </c>
      <c r="F12" s="272"/>
      <c r="G12" s="21">
        <f>G14+G16+G18</f>
        <v>150241</v>
      </c>
      <c r="H12" s="21">
        <f>H14+H16+H18</f>
        <v>149362</v>
      </c>
      <c r="I12" s="167">
        <f t="shared" si="0"/>
        <v>-0.58506000359422217</v>
      </c>
      <c r="J12" s="36"/>
      <c r="K12" s="30"/>
      <c r="L12" s="30"/>
      <c r="M12" s="30"/>
      <c r="N12" s="30"/>
      <c r="O12" s="1"/>
    </row>
    <row r="13" spans="1:15" ht="16.7" customHeight="1" x14ac:dyDescent="0.25">
      <c r="A13" s="288"/>
      <c r="B13" s="277"/>
      <c r="C13" s="311"/>
      <c r="D13" s="286"/>
      <c r="E13" s="272" t="s">
        <v>24</v>
      </c>
      <c r="F13" s="4" t="s">
        <v>33</v>
      </c>
      <c r="G13" s="21">
        <v>99824</v>
      </c>
      <c r="H13" s="21">
        <v>62548</v>
      </c>
      <c r="I13" s="167">
        <f t="shared" si="0"/>
        <v>-37.341721429716301</v>
      </c>
      <c r="J13" s="36"/>
      <c r="K13" s="29"/>
      <c r="L13" s="29"/>
      <c r="M13" s="29"/>
      <c r="N13" s="29"/>
      <c r="O13" s="1"/>
    </row>
    <row r="14" spans="1:15" ht="19.7" customHeight="1" x14ac:dyDescent="0.25">
      <c r="A14" s="288"/>
      <c r="B14" s="277"/>
      <c r="C14" s="311"/>
      <c r="D14" s="286"/>
      <c r="E14" s="272"/>
      <c r="F14" s="4" t="s">
        <v>27</v>
      </c>
      <c r="G14" s="21">
        <v>73617</v>
      </c>
      <c r="H14" s="21">
        <v>40726</v>
      </c>
      <c r="I14" s="167">
        <f t="shared" si="0"/>
        <v>-44.678538924433219</v>
      </c>
      <c r="J14" s="36"/>
      <c r="K14" s="29"/>
      <c r="L14" s="29"/>
      <c r="M14" s="29"/>
      <c r="N14" s="29"/>
      <c r="O14" s="1"/>
    </row>
    <row r="15" spans="1:15" ht="15.95" customHeight="1" x14ac:dyDescent="0.25">
      <c r="A15" s="288"/>
      <c r="B15" s="277"/>
      <c r="C15" s="311"/>
      <c r="D15" s="286"/>
      <c r="E15" s="272" t="s">
        <v>28</v>
      </c>
      <c r="F15" s="4" t="s">
        <v>33</v>
      </c>
      <c r="G15" s="21">
        <v>124565</v>
      </c>
      <c r="H15" s="21">
        <v>174317</v>
      </c>
      <c r="I15" s="167">
        <f t="shared" si="0"/>
        <v>39.940593264560675</v>
      </c>
      <c r="J15" s="36"/>
      <c r="K15" s="29"/>
      <c r="L15" s="29"/>
      <c r="M15" s="29"/>
      <c r="N15" s="29"/>
      <c r="O15" s="1"/>
    </row>
    <row r="16" spans="1:15" ht="18.95" customHeight="1" x14ac:dyDescent="0.25">
      <c r="A16" s="288"/>
      <c r="B16" s="277"/>
      <c r="C16" s="311"/>
      <c r="D16" s="286"/>
      <c r="E16" s="272"/>
      <c r="F16" s="4" t="s">
        <v>27</v>
      </c>
      <c r="G16" s="21">
        <v>76514</v>
      </c>
      <c r="H16" s="21">
        <v>108608</v>
      </c>
      <c r="I16" s="167">
        <f t="shared" si="0"/>
        <v>41.945264918838376</v>
      </c>
      <c r="J16" s="36"/>
      <c r="K16" s="29"/>
      <c r="L16" s="29"/>
      <c r="M16" s="29"/>
      <c r="N16" s="29"/>
      <c r="O16" s="1"/>
    </row>
    <row r="17" spans="1:15" ht="17.45" customHeight="1" x14ac:dyDescent="0.25">
      <c r="A17" s="288"/>
      <c r="B17" s="277"/>
      <c r="C17" s="311"/>
      <c r="D17" s="286"/>
      <c r="E17" s="272" t="s">
        <v>29</v>
      </c>
      <c r="F17" s="4" t="s">
        <v>33</v>
      </c>
      <c r="G17" s="21">
        <v>146</v>
      </c>
      <c r="H17" s="21">
        <v>58</v>
      </c>
      <c r="I17" s="167">
        <f t="shared" si="0"/>
        <v>-60.273972602739725</v>
      </c>
      <c r="J17" s="36"/>
      <c r="K17" s="29"/>
      <c r="L17" s="29"/>
      <c r="M17" s="29"/>
      <c r="N17" s="29"/>
      <c r="O17" s="1"/>
    </row>
    <row r="18" spans="1:15" ht="18.2" customHeight="1" x14ac:dyDescent="0.25">
      <c r="A18" s="288"/>
      <c r="B18" s="277"/>
      <c r="C18" s="311"/>
      <c r="D18" s="286"/>
      <c r="E18" s="272"/>
      <c r="F18" s="4" t="s">
        <v>27</v>
      </c>
      <c r="G18" s="21">
        <v>110</v>
      </c>
      <c r="H18" s="21">
        <v>28</v>
      </c>
      <c r="I18" s="167">
        <f t="shared" si="0"/>
        <v>-74.545454545454547</v>
      </c>
      <c r="J18" s="36"/>
      <c r="K18" s="29"/>
      <c r="L18" s="29"/>
      <c r="M18" s="29"/>
      <c r="N18" s="29"/>
      <c r="O18" s="1"/>
    </row>
    <row r="19" spans="1:15" ht="16.7" customHeight="1" x14ac:dyDescent="0.25">
      <c r="A19" s="288"/>
      <c r="B19" s="277"/>
      <c r="C19" s="276" t="s">
        <v>12</v>
      </c>
      <c r="D19" s="272" t="s">
        <v>25</v>
      </c>
      <c r="E19" s="272"/>
      <c r="F19" s="272"/>
      <c r="G19" s="21">
        <f>G21+G23</f>
        <v>922300</v>
      </c>
      <c r="H19" s="21">
        <f>H21+H23</f>
        <v>955810</v>
      </c>
      <c r="I19" s="167">
        <f t="shared" si="0"/>
        <v>3.6333080342621571</v>
      </c>
      <c r="J19" s="36"/>
      <c r="K19" s="30"/>
      <c r="L19" s="30"/>
      <c r="M19" s="30"/>
      <c r="N19" s="30"/>
      <c r="O19" s="1"/>
    </row>
    <row r="20" spans="1:15" ht="18.95" customHeight="1" x14ac:dyDescent="0.25">
      <c r="A20" s="288"/>
      <c r="B20" s="277"/>
      <c r="C20" s="277"/>
      <c r="D20" s="286" t="s">
        <v>26</v>
      </c>
      <c r="E20" s="272" t="s">
        <v>27</v>
      </c>
      <c r="F20" s="272"/>
      <c r="G20" s="21">
        <f>G22+G24</f>
        <v>705090</v>
      </c>
      <c r="H20" s="21">
        <f>H22+H24</f>
        <v>774010</v>
      </c>
      <c r="I20" s="167">
        <f t="shared" si="0"/>
        <v>9.7746386986058411</v>
      </c>
      <c r="J20" s="36"/>
      <c r="K20" s="30"/>
      <c r="L20" s="30"/>
      <c r="M20" s="30"/>
      <c r="N20" s="30"/>
      <c r="O20" s="1"/>
    </row>
    <row r="21" spans="1:15" ht="15.95" customHeight="1" x14ac:dyDescent="0.25">
      <c r="A21" s="288"/>
      <c r="B21" s="277"/>
      <c r="C21" s="277"/>
      <c r="D21" s="286"/>
      <c r="E21" s="272" t="s">
        <v>24</v>
      </c>
      <c r="F21" s="4" t="s">
        <v>33</v>
      </c>
      <c r="G21" s="21">
        <v>922300</v>
      </c>
      <c r="H21" s="21">
        <v>955440</v>
      </c>
      <c r="I21" s="167">
        <f t="shared" si="0"/>
        <v>3.5931909357042287</v>
      </c>
      <c r="J21" s="36"/>
      <c r="K21" s="29"/>
      <c r="L21" s="29"/>
      <c r="M21" s="29"/>
      <c r="N21" s="29"/>
      <c r="O21" s="1"/>
    </row>
    <row r="22" spans="1:15" ht="18.95" customHeight="1" x14ac:dyDescent="0.25">
      <c r="A22" s="288"/>
      <c r="B22" s="277"/>
      <c r="C22" s="277"/>
      <c r="D22" s="286"/>
      <c r="E22" s="272"/>
      <c r="F22" s="4" t="s">
        <v>27</v>
      </c>
      <c r="G22" s="21">
        <v>705090</v>
      </c>
      <c r="H22" s="21">
        <v>773640</v>
      </c>
      <c r="I22" s="167">
        <f t="shared" si="0"/>
        <v>9.7221631281112906</v>
      </c>
      <c r="J22" s="36"/>
      <c r="K22" s="29"/>
      <c r="L22" s="29"/>
      <c r="M22" s="29"/>
      <c r="N22" s="29"/>
      <c r="O22" s="1"/>
    </row>
    <row r="23" spans="1:15" ht="16.7" customHeight="1" x14ac:dyDescent="0.25">
      <c r="A23" s="288"/>
      <c r="B23" s="277"/>
      <c r="C23" s="277"/>
      <c r="D23" s="286"/>
      <c r="E23" s="272" t="s">
        <v>30</v>
      </c>
      <c r="F23" s="4" t="s">
        <v>33</v>
      </c>
      <c r="G23" s="22"/>
      <c r="H23" s="21">
        <v>370</v>
      </c>
      <c r="I23" s="167">
        <f t="shared" si="0"/>
        <v>0</v>
      </c>
      <c r="J23" s="36"/>
      <c r="K23" s="29"/>
      <c r="L23" s="29"/>
      <c r="M23" s="29"/>
      <c r="N23" s="29"/>
      <c r="O23" s="1"/>
    </row>
    <row r="24" spans="1:15" ht="19.7" customHeight="1" x14ac:dyDescent="0.25">
      <c r="A24" s="288"/>
      <c r="B24" s="277"/>
      <c r="C24" s="278"/>
      <c r="D24" s="286"/>
      <c r="E24" s="272"/>
      <c r="F24" s="4" t="s">
        <v>27</v>
      </c>
      <c r="G24" s="22"/>
      <c r="H24" s="21">
        <v>370</v>
      </c>
      <c r="I24" s="167">
        <f t="shared" si="0"/>
        <v>0</v>
      </c>
      <c r="J24" s="36"/>
      <c r="K24" s="29"/>
      <c r="L24" s="29"/>
      <c r="M24" s="29"/>
      <c r="N24" s="29"/>
      <c r="O24" s="1"/>
    </row>
    <row r="25" spans="1:15" ht="23.45" customHeight="1" x14ac:dyDescent="0.25">
      <c r="A25" s="288"/>
      <c r="B25" s="277"/>
      <c r="C25" s="311" t="s">
        <v>13</v>
      </c>
      <c r="D25" s="272" t="s">
        <v>24</v>
      </c>
      <c r="E25" s="272"/>
      <c r="F25" s="4" t="s">
        <v>33</v>
      </c>
      <c r="G25" s="21">
        <v>721058</v>
      </c>
      <c r="H25" s="21">
        <v>757763</v>
      </c>
      <c r="I25" s="167">
        <f t="shared" si="0"/>
        <v>5.0904365529541309</v>
      </c>
      <c r="J25" s="36"/>
      <c r="K25" s="29"/>
      <c r="L25" s="29"/>
      <c r="M25" s="29"/>
      <c r="N25" s="29"/>
      <c r="O25" s="1"/>
    </row>
    <row r="26" spans="1:15" ht="23.45" customHeight="1" x14ac:dyDescent="0.25">
      <c r="A26" s="288"/>
      <c r="B26" s="277"/>
      <c r="C26" s="311"/>
      <c r="D26" s="272"/>
      <c r="E26" s="272"/>
      <c r="F26" s="4" t="s">
        <v>27</v>
      </c>
      <c r="G26" s="21">
        <v>706426</v>
      </c>
      <c r="H26" s="21">
        <v>746164</v>
      </c>
      <c r="I26" s="167">
        <f t="shared" si="0"/>
        <v>5.625217644877182</v>
      </c>
      <c r="J26" s="36"/>
      <c r="K26" s="29"/>
      <c r="L26" s="29"/>
      <c r="M26" s="29"/>
      <c r="N26" s="29"/>
      <c r="O26" s="1"/>
    </row>
    <row r="27" spans="1:15" ht="19.7" customHeight="1" x14ac:dyDescent="0.25">
      <c r="A27" s="288"/>
      <c r="B27" s="277"/>
      <c r="C27" s="276" t="s">
        <v>14</v>
      </c>
      <c r="D27" s="272" t="s">
        <v>25</v>
      </c>
      <c r="E27" s="272"/>
      <c r="F27" s="272"/>
      <c r="G27" s="21">
        <f>G29+G31</f>
        <v>102867</v>
      </c>
      <c r="H27" s="21">
        <f>H29+H31</f>
        <v>87257</v>
      </c>
      <c r="I27" s="167">
        <f t="shared" si="0"/>
        <v>-15.174934624320727</v>
      </c>
      <c r="J27" s="36"/>
      <c r="K27" s="30"/>
      <c r="L27" s="30"/>
      <c r="M27" s="30"/>
      <c r="N27" s="30"/>
      <c r="O27" s="1"/>
    </row>
    <row r="28" spans="1:15" ht="14.45" customHeight="1" x14ac:dyDescent="0.25">
      <c r="A28" s="288"/>
      <c r="B28" s="277"/>
      <c r="C28" s="277"/>
      <c r="D28" s="301" t="s">
        <v>26</v>
      </c>
      <c r="E28" s="270" t="s">
        <v>27</v>
      </c>
      <c r="F28" s="271"/>
      <c r="G28" s="21">
        <f>G30+G32</f>
        <v>0</v>
      </c>
      <c r="H28" s="21">
        <f>H30+H32</f>
        <v>48166</v>
      </c>
      <c r="I28" s="167">
        <f t="shared" si="0"/>
        <v>0</v>
      </c>
      <c r="J28" s="36"/>
      <c r="K28" s="30"/>
      <c r="L28" s="30"/>
      <c r="M28" s="30"/>
      <c r="N28" s="30"/>
      <c r="O28" s="1"/>
    </row>
    <row r="29" spans="1:15" ht="18.95" customHeight="1" x14ac:dyDescent="0.25">
      <c r="A29" s="288"/>
      <c r="B29" s="277"/>
      <c r="C29" s="277"/>
      <c r="D29" s="302"/>
      <c r="E29" s="298" t="s">
        <v>31</v>
      </c>
      <c r="F29" s="4" t="s">
        <v>33</v>
      </c>
      <c r="G29" s="21">
        <v>102867</v>
      </c>
      <c r="H29" s="21">
        <v>87067</v>
      </c>
      <c r="I29" s="167">
        <f t="shared" si="0"/>
        <v>-15.359639145692981</v>
      </c>
      <c r="J29" s="36"/>
      <c r="K29" s="29"/>
      <c r="L29" s="29"/>
      <c r="M29" s="29"/>
      <c r="N29" s="29"/>
      <c r="O29" s="1"/>
    </row>
    <row r="30" spans="1:15" ht="15" x14ac:dyDescent="0.25">
      <c r="A30" s="288"/>
      <c r="B30" s="277"/>
      <c r="C30" s="277"/>
      <c r="D30" s="302"/>
      <c r="E30" s="299"/>
      <c r="F30" s="4" t="s">
        <v>27</v>
      </c>
      <c r="G30" s="21"/>
      <c r="H30" s="21">
        <v>47976</v>
      </c>
      <c r="I30" s="167">
        <f t="shared" si="0"/>
        <v>0</v>
      </c>
      <c r="J30" s="36"/>
      <c r="K30" s="29"/>
      <c r="L30" s="29"/>
      <c r="M30" s="29"/>
      <c r="N30" s="29"/>
      <c r="O30" s="1"/>
    </row>
    <row r="31" spans="1:15" ht="18.95" customHeight="1" x14ac:dyDescent="0.25">
      <c r="A31" s="288"/>
      <c r="B31" s="277"/>
      <c r="C31" s="277"/>
      <c r="D31" s="302"/>
      <c r="E31" s="298" t="s">
        <v>32</v>
      </c>
      <c r="F31" s="4" t="s">
        <v>33</v>
      </c>
      <c r="G31" s="21"/>
      <c r="H31" s="21">
        <v>190</v>
      </c>
      <c r="I31" s="167">
        <f t="shared" si="0"/>
        <v>0</v>
      </c>
      <c r="J31" s="36"/>
      <c r="K31" s="29"/>
      <c r="L31" s="29"/>
      <c r="M31" s="29"/>
      <c r="N31" s="29"/>
      <c r="O31" s="1"/>
    </row>
    <row r="32" spans="1:15" ht="21.2" customHeight="1" x14ac:dyDescent="0.25">
      <c r="A32" s="289"/>
      <c r="B32" s="278"/>
      <c r="C32" s="278"/>
      <c r="D32" s="303"/>
      <c r="E32" s="299"/>
      <c r="F32" s="4" t="s">
        <v>27</v>
      </c>
      <c r="G32" s="21"/>
      <c r="H32" s="21">
        <v>190</v>
      </c>
      <c r="I32" s="167">
        <f t="shared" si="0"/>
        <v>0</v>
      </c>
      <c r="J32" s="36"/>
      <c r="K32" s="29"/>
      <c r="L32" s="29"/>
      <c r="M32" s="29"/>
      <c r="N32" s="29"/>
      <c r="O32" s="1"/>
    </row>
    <row r="33" spans="1:15" ht="29.45" customHeight="1" x14ac:dyDescent="0.25">
      <c r="A33" s="250">
        <v>2</v>
      </c>
      <c r="B33" s="251" t="s">
        <v>40</v>
      </c>
      <c r="C33" s="251"/>
      <c r="D33" s="251"/>
      <c r="E33" s="251"/>
      <c r="F33" s="251"/>
      <c r="G33" s="25">
        <f>SUM(G34:G38)</f>
        <v>278906</v>
      </c>
      <c r="H33" s="25">
        <f>SUM(H34:H38)</f>
        <v>244974</v>
      </c>
      <c r="I33" s="167">
        <f t="shared" si="0"/>
        <v>-12.166106143288431</v>
      </c>
      <c r="J33" s="36"/>
      <c r="K33" s="30"/>
      <c r="L33" s="33"/>
      <c r="M33" s="33"/>
      <c r="N33" s="30"/>
      <c r="O33" s="1"/>
    </row>
    <row r="34" spans="1:15" ht="20.45" customHeight="1" x14ac:dyDescent="0.25">
      <c r="A34" s="250"/>
      <c r="B34" s="252" t="s">
        <v>7</v>
      </c>
      <c r="C34" s="307" t="s">
        <v>15</v>
      </c>
      <c r="D34" s="308"/>
      <c r="E34" s="308"/>
      <c r="F34" s="309"/>
      <c r="G34" s="21">
        <v>50299</v>
      </c>
      <c r="H34" s="21">
        <v>46907</v>
      </c>
      <c r="I34" s="167">
        <f t="shared" si="0"/>
        <v>-6.743672836438094</v>
      </c>
      <c r="J34" s="36"/>
      <c r="K34" s="31"/>
      <c r="L34" s="29"/>
      <c r="M34" s="29"/>
      <c r="N34" s="34"/>
      <c r="O34" s="1"/>
    </row>
    <row r="35" spans="1:15" ht="16.7" customHeight="1" x14ac:dyDescent="0.25">
      <c r="A35" s="250"/>
      <c r="B35" s="253"/>
      <c r="C35" s="307" t="s">
        <v>16</v>
      </c>
      <c r="D35" s="308"/>
      <c r="E35" s="308"/>
      <c r="F35" s="309"/>
      <c r="G35" s="21">
        <v>86901</v>
      </c>
      <c r="H35" s="21">
        <v>83472</v>
      </c>
      <c r="I35" s="167">
        <f t="shared" si="0"/>
        <v>-3.9458694376359347</v>
      </c>
      <c r="J35" s="36"/>
      <c r="K35" s="29"/>
      <c r="L35" s="29"/>
      <c r="M35" s="29"/>
      <c r="N35" s="29"/>
      <c r="O35" s="1"/>
    </row>
    <row r="36" spans="1:15" ht="18.95" customHeight="1" x14ac:dyDescent="0.2">
      <c r="A36" s="250"/>
      <c r="B36" s="253"/>
      <c r="C36" s="307" t="s">
        <v>17</v>
      </c>
      <c r="D36" s="308"/>
      <c r="E36" s="308"/>
      <c r="F36" s="309"/>
      <c r="G36" s="21">
        <v>89651</v>
      </c>
      <c r="H36" s="21">
        <v>72857</v>
      </c>
      <c r="I36" s="167">
        <f t="shared" si="0"/>
        <v>-18.732641019062811</v>
      </c>
      <c r="J36" s="36"/>
      <c r="K36" s="31"/>
      <c r="L36" s="31"/>
      <c r="M36" s="31"/>
      <c r="N36" s="31"/>
      <c r="O36" s="1"/>
    </row>
    <row r="37" spans="1:15" ht="15.95" customHeight="1" x14ac:dyDescent="0.25">
      <c r="A37" s="250"/>
      <c r="B37" s="253"/>
      <c r="C37" s="307" t="s">
        <v>18</v>
      </c>
      <c r="D37" s="308"/>
      <c r="E37" s="308"/>
      <c r="F37" s="309"/>
      <c r="G37" s="21">
        <v>30495</v>
      </c>
      <c r="H37" s="21">
        <v>19661</v>
      </c>
      <c r="I37" s="167">
        <f t="shared" si="0"/>
        <v>-35.527135595999354</v>
      </c>
      <c r="J37" s="36"/>
      <c r="K37" s="29"/>
      <c r="L37" s="29"/>
      <c r="M37" s="29"/>
      <c r="N37" s="29"/>
      <c r="O37" s="1"/>
    </row>
    <row r="38" spans="1:15" ht="16.7" customHeight="1" x14ac:dyDescent="0.2">
      <c r="A38" s="250"/>
      <c r="B38" s="254"/>
      <c r="C38" s="312" t="s">
        <v>19</v>
      </c>
      <c r="D38" s="312"/>
      <c r="E38" s="312"/>
      <c r="F38" s="312"/>
      <c r="G38" s="21">
        <v>21560</v>
      </c>
      <c r="H38" s="21">
        <v>22077</v>
      </c>
      <c r="I38" s="167">
        <f t="shared" si="0"/>
        <v>2.3979591836734642</v>
      </c>
      <c r="J38" s="36"/>
      <c r="K38" s="31"/>
      <c r="L38" s="31"/>
      <c r="M38" s="31"/>
      <c r="N38" s="31"/>
      <c r="O38" s="1"/>
    </row>
    <row r="39" spans="1:15" ht="30.95" customHeight="1" x14ac:dyDescent="0.2">
      <c r="A39" s="5">
        <v>3</v>
      </c>
      <c r="B39" s="273" t="s">
        <v>41</v>
      </c>
      <c r="C39" s="274"/>
      <c r="D39" s="274"/>
      <c r="E39" s="274"/>
      <c r="F39" s="275"/>
      <c r="G39" s="23">
        <v>154711</v>
      </c>
      <c r="H39" s="25">
        <v>158869</v>
      </c>
      <c r="I39" s="167">
        <f t="shared" si="0"/>
        <v>2.6875917032402441</v>
      </c>
      <c r="J39" s="36"/>
      <c r="K39" s="31"/>
      <c r="L39" s="31"/>
      <c r="M39" s="31"/>
      <c r="N39" s="31"/>
      <c r="O39" s="1"/>
    </row>
    <row r="40" spans="1:15" ht="36.950000000000003" customHeight="1" x14ac:dyDescent="0.25">
      <c r="A40" s="250">
        <v>4</v>
      </c>
      <c r="B40" s="251" t="s">
        <v>42</v>
      </c>
      <c r="C40" s="251"/>
      <c r="D40" s="251"/>
      <c r="E40" s="251"/>
      <c r="F40" s="251"/>
      <c r="G40" s="25">
        <f>G41+G45+G48+G51</f>
        <v>5027</v>
      </c>
      <c r="H40" s="25">
        <f>H41+H45+H48+H51</f>
        <v>4283</v>
      </c>
      <c r="I40" s="167">
        <f t="shared" si="0"/>
        <v>-14.800079570320264</v>
      </c>
      <c r="J40" s="36"/>
      <c r="K40" s="30"/>
      <c r="L40" s="30"/>
      <c r="M40" s="30"/>
      <c r="N40" s="30"/>
      <c r="O40" s="1"/>
    </row>
    <row r="41" spans="1:15" ht="15.95" customHeight="1" x14ac:dyDescent="0.25">
      <c r="A41" s="250"/>
      <c r="B41" s="280" t="s">
        <v>7</v>
      </c>
      <c r="C41" s="272" t="s">
        <v>20</v>
      </c>
      <c r="D41" s="270" t="s">
        <v>25</v>
      </c>
      <c r="E41" s="283"/>
      <c r="F41" s="271"/>
      <c r="G41" s="21">
        <f>SUM(G42:G44)</f>
        <v>780</v>
      </c>
      <c r="H41" s="21">
        <f>SUM(H42:H44)</f>
        <v>588</v>
      </c>
      <c r="I41" s="167">
        <f t="shared" si="0"/>
        <v>-24.615384615384613</v>
      </c>
      <c r="J41" s="36"/>
      <c r="K41" s="30"/>
      <c r="L41" s="30"/>
      <c r="M41" s="30"/>
      <c r="N41" s="30"/>
      <c r="O41" s="1"/>
    </row>
    <row r="42" spans="1:15" ht="15" x14ac:dyDescent="0.25">
      <c r="A42" s="250"/>
      <c r="B42" s="281"/>
      <c r="C42" s="272"/>
      <c r="D42" s="259" t="s">
        <v>26</v>
      </c>
      <c r="E42" s="260"/>
      <c r="F42" s="17" t="s">
        <v>34</v>
      </c>
      <c r="G42" s="21">
        <v>194</v>
      </c>
      <c r="H42" s="21">
        <v>115</v>
      </c>
      <c r="I42" s="167">
        <f t="shared" si="0"/>
        <v>-40.72164948453608</v>
      </c>
      <c r="J42" s="36"/>
      <c r="K42" s="29"/>
      <c r="L42" s="29"/>
      <c r="M42" s="29"/>
      <c r="N42" s="29"/>
      <c r="O42" s="1"/>
    </row>
    <row r="43" spans="1:15" ht="15" x14ac:dyDescent="0.25">
      <c r="A43" s="250"/>
      <c r="B43" s="281"/>
      <c r="C43" s="272"/>
      <c r="D43" s="261"/>
      <c r="E43" s="262"/>
      <c r="F43" s="17" t="s">
        <v>28</v>
      </c>
      <c r="G43" s="21">
        <v>445</v>
      </c>
      <c r="H43" s="21">
        <v>316</v>
      </c>
      <c r="I43" s="167">
        <f t="shared" si="0"/>
        <v>-28.988764044943821</v>
      </c>
      <c r="J43" s="28"/>
      <c r="K43" s="29"/>
      <c r="L43" s="29"/>
      <c r="M43" s="29"/>
      <c r="N43" s="29"/>
      <c r="O43" s="1"/>
    </row>
    <row r="44" spans="1:15" ht="15" x14ac:dyDescent="0.25">
      <c r="A44" s="250"/>
      <c r="B44" s="281"/>
      <c r="C44" s="272"/>
      <c r="D44" s="263"/>
      <c r="E44" s="264"/>
      <c r="F44" s="17" t="s">
        <v>29</v>
      </c>
      <c r="G44" s="21">
        <v>141</v>
      </c>
      <c r="H44" s="21">
        <v>157</v>
      </c>
      <c r="I44" s="167">
        <f t="shared" si="0"/>
        <v>11.347517730496449</v>
      </c>
      <c r="J44" s="28"/>
      <c r="K44" s="29"/>
      <c r="L44" s="29"/>
      <c r="M44" s="29"/>
      <c r="N44" s="29"/>
      <c r="O44" s="1"/>
    </row>
    <row r="45" spans="1:15" ht="15" x14ac:dyDescent="0.25">
      <c r="A45" s="250"/>
      <c r="B45" s="281"/>
      <c r="C45" s="272" t="s">
        <v>21</v>
      </c>
      <c r="D45" s="270" t="s">
        <v>25</v>
      </c>
      <c r="E45" s="283"/>
      <c r="F45" s="271"/>
      <c r="G45" s="21">
        <f>SUM(G46:G47)</f>
        <v>602</v>
      </c>
      <c r="H45" s="21">
        <f>SUM(H46:H47)</f>
        <v>368</v>
      </c>
      <c r="I45" s="167">
        <f t="shared" si="0"/>
        <v>-38.870431893687709</v>
      </c>
      <c r="J45" s="28"/>
      <c r="K45" s="29"/>
      <c r="L45" s="29"/>
      <c r="M45" s="29"/>
      <c r="N45" s="29"/>
      <c r="O45" s="1"/>
    </row>
    <row r="46" spans="1:15" ht="15" x14ac:dyDescent="0.25">
      <c r="A46" s="250"/>
      <c r="B46" s="281"/>
      <c r="C46" s="272"/>
      <c r="D46" s="265" t="s">
        <v>26</v>
      </c>
      <c r="E46" s="266"/>
      <c r="F46" s="17" t="s">
        <v>31</v>
      </c>
      <c r="G46" s="21">
        <v>478</v>
      </c>
      <c r="H46" s="21">
        <v>296</v>
      </c>
      <c r="I46" s="167">
        <f t="shared" si="0"/>
        <v>-38.075313807531387</v>
      </c>
      <c r="J46" s="28"/>
      <c r="K46" s="29"/>
      <c r="L46" s="29"/>
      <c r="M46" s="29"/>
      <c r="N46" s="29"/>
      <c r="O46" s="1"/>
    </row>
    <row r="47" spans="1:15" ht="15" x14ac:dyDescent="0.25">
      <c r="A47" s="250"/>
      <c r="B47" s="281"/>
      <c r="C47" s="272"/>
      <c r="D47" s="267"/>
      <c r="E47" s="268"/>
      <c r="F47" s="18" t="s">
        <v>32</v>
      </c>
      <c r="G47" s="21">
        <v>124</v>
      </c>
      <c r="H47" s="21">
        <v>72</v>
      </c>
      <c r="I47" s="167">
        <f t="shared" si="0"/>
        <v>-41.935483870967737</v>
      </c>
      <c r="J47" s="40"/>
      <c r="K47" s="29"/>
      <c r="L47" s="29"/>
      <c r="M47" s="29"/>
      <c r="N47" s="29"/>
      <c r="O47" s="1"/>
    </row>
    <row r="48" spans="1:15" ht="15" x14ac:dyDescent="0.25">
      <c r="A48" s="250"/>
      <c r="B48" s="281"/>
      <c r="C48" s="272" t="s">
        <v>22</v>
      </c>
      <c r="D48" s="270" t="s">
        <v>25</v>
      </c>
      <c r="E48" s="283"/>
      <c r="F48" s="271"/>
      <c r="G48" s="21">
        <f>G49+G50</f>
        <v>1554</v>
      </c>
      <c r="H48" s="21">
        <f>H49+H50</f>
        <v>1512</v>
      </c>
      <c r="I48" s="167">
        <f t="shared" si="0"/>
        <v>-2.7027027027026946</v>
      </c>
      <c r="J48" s="28"/>
      <c r="K48" s="30"/>
      <c r="L48" s="30"/>
      <c r="M48" s="30"/>
      <c r="N48" s="30"/>
      <c r="O48" s="1"/>
    </row>
    <row r="49" spans="1:15" ht="15" x14ac:dyDescent="0.25">
      <c r="A49" s="250"/>
      <c r="B49" s="281"/>
      <c r="C49" s="272"/>
      <c r="D49" s="265" t="s">
        <v>26</v>
      </c>
      <c r="E49" s="266"/>
      <c r="F49" s="17" t="s">
        <v>24</v>
      </c>
      <c r="G49" s="21">
        <v>1339</v>
      </c>
      <c r="H49" s="21">
        <v>1219</v>
      </c>
      <c r="I49" s="167">
        <f t="shared" si="0"/>
        <v>-8.9619118745332287</v>
      </c>
      <c r="J49" s="28"/>
      <c r="K49" s="29"/>
      <c r="L49" s="29"/>
      <c r="M49" s="29"/>
      <c r="N49" s="29"/>
      <c r="O49" s="1"/>
    </row>
    <row r="50" spans="1:15" ht="14.45" customHeight="1" x14ac:dyDescent="0.25">
      <c r="A50" s="250"/>
      <c r="B50" s="281"/>
      <c r="C50" s="272"/>
      <c r="D50" s="267"/>
      <c r="E50" s="268"/>
      <c r="F50" s="18" t="s">
        <v>30</v>
      </c>
      <c r="G50" s="21">
        <v>215</v>
      </c>
      <c r="H50" s="21">
        <v>293</v>
      </c>
      <c r="I50" s="167">
        <f t="shared" si="0"/>
        <v>36.279069767441854</v>
      </c>
      <c r="J50" s="28"/>
      <c r="K50" s="29"/>
      <c r="L50" s="29"/>
      <c r="M50" s="29"/>
      <c r="N50" s="29"/>
      <c r="O50" s="1"/>
    </row>
    <row r="51" spans="1:15" ht="15" x14ac:dyDescent="0.25">
      <c r="A51" s="250"/>
      <c r="B51" s="281"/>
      <c r="C51" s="272" t="s">
        <v>23</v>
      </c>
      <c r="D51" s="270" t="s">
        <v>25</v>
      </c>
      <c r="E51" s="283"/>
      <c r="F51" s="271"/>
      <c r="G51" s="21">
        <f>G52+G53</f>
        <v>2091</v>
      </c>
      <c r="H51" s="21">
        <f>H52+H53</f>
        <v>1815</v>
      </c>
      <c r="I51" s="167">
        <f t="shared" si="0"/>
        <v>-13.199426111908181</v>
      </c>
      <c r="J51" s="28"/>
      <c r="K51" s="30"/>
      <c r="L51" s="30"/>
      <c r="M51" s="30"/>
      <c r="N51" s="30"/>
      <c r="O51" s="1"/>
    </row>
    <row r="52" spans="1:15" ht="15" x14ac:dyDescent="0.25">
      <c r="A52" s="250"/>
      <c r="B52" s="281"/>
      <c r="C52" s="272"/>
      <c r="D52" s="265" t="s">
        <v>26</v>
      </c>
      <c r="E52" s="266"/>
      <c r="F52" s="17" t="s">
        <v>24</v>
      </c>
      <c r="G52" s="21">
        <v>1782</v>
      </c>
      <c r="H52" s="21">
        <v>1520</v>
      </c>
      <c r="I52" s="167">
        <f t="shared" si="0"/>
        <v>-14.702581369248037</v>
      </c>
      <c r="J52" s="28"/>
      <c r="K52" s="29"/>
      <c r="L52" s="29"/>
      <c r="M52" s="29"/>
      <c r="N52" s="29"/>
      <c r="O52" s="1"/>
    </row>
    <row r="53" spans="1:15" ht="15" x14ac:dyDescent="0.25">
      <c r="A53" s="250"/>
      <c r="B53" s="282"/>
      <c r="C53" s="272"/>
      <c r="D53" s="267"/>
      <c r="E53" s="268"/>
      <c r="F53" s="18" t="s">
        <v>30</v>
      </c>
      <c r="G53" s="21">
        <v>309</v>
      </c>
      <c r="H53" s="21">
        <v>295</v>
      </c>
      <c r="I53" s="167">
        <f t="shared" si="0"/>
        <v>-4.5307443365695832</v>
      </c>
      <c r="J53" s="28"/>
      <c r="K53" s="29"/>
      <c r="L53" s="29"/>
      <c r="M53" s="29"/>
      <c r="N53" s="29"/>
      <c r="O53" s="1"/>
    </row>
    <row r="54" spans="1:15" ht="12.95" customHeight="1" x14ac:dyDescent="0.2">
      <c r="A54" s="38"/>
      <c r="B54" s="38"/>
      <c r="C54" s="38"/>
      <c r="D54" s="38"/>
      <c r="E54" s="38"/>
      <c r="F54" s="38"/>
      <c r="G54" s="38"/>
      <c r="H54" s="38"/>
      <c r="I54" s="38"/>
      <c r="J54" s="1"/>
      <c r="K54" s="1"/>
      <c r="L54" s="1"/>
      <c r="M54" s="1"/>
      <c r="N54" s="1"/>
      <c r="O54" s="1"/>
    </row>
  </sheetData>
  <mergeCells count="60">
    <mergeCell ref="K5:N5"/>
    <mergeCell ref="I5:I6"/>
    <mergeCell ref="G5:G6"/>
    <mergeCell ref="H5:H6"/>
    <mergeCell ref="C45:C47"/>
    <mergeCell ref="B39:F39"/>
    <mergeCell ref="E12:F12"/>
    <mergeCell ref="E15:E16"/>
    <mergeCell ref="C19:C24"/>
    <mergeCell ref="B7:F7"/>
    <mergeCell ref="A40:A53"/>
    <mergeCell ref="B40:F40"/>
    <mergeCell ref="B41:B53"/>
    <mergeCell ref="C41:C44"/>
    <mergeCell ref="D41:F41"/>
    <mergeCell ref="D45:F45"/>
    <mergeCell ref="C48:C50"/>
    <mergeCell ref="D48:F48"/>
    <mergeCell ref="C51:C53"/>
    <mergeCell ref="D51:F51"/>
    <mergeCell ref="A33:A38"/>
    <mergeCell ref="B33:F33"/>
    <mergeCell ref="B34:B38"/>
    <mergeCell ref="C35:F35"/>
    <mergeCell ref="C36:F36"/>
    <mergeCell ref="C37:F37"/>
    <mergeCell ref="C38:F38"/>
    <mergeCell ref="C11:C18"/>
    <mergeCell ref="C25:C26"/>
    <mergeCell ref="D25:E26"/>
    <mergeCell ref="E17:E18"/>
    <mergeCell ref="E21:E22"/>
    <mergeCell ref="D19:F19"/>
    <mergeCell ref="D52:E53"/>
    <mergeCell ref="A5:A6"/>
    <mergeCell ref="B5:F6"/>
    <mergeCell ref="B8:F8"/>
    <mergeCell ref="E13:E14"/>
    <mergeCell ref="D11:F11"/>
    <mergeCell ref="A8:A32"/>
    <mergeCell ref="B9:B32"/>
    <mergeCell ref="C9:C10"/>
    <mergeCell ref="D9:E10"/>
    <mergeCell ref="H1:I1"/>
    <mergeCell ref="D42:E44"/>
    <mergeCell ref="D46:E47"/>
    <mergeCell ref="D20:D24"/>
    <mergeCell ref="E20:F20"/>
    <mergeCell ref="E23:E24"/>
    <mergeCell ref="E31:E32"/>
    <mergeCell ref="D49:E50"/>
    <mergeCell ref="A2:I2"/>
    <mergeCell ref="A3:I3"/>
    <mergeCell ref="C34:F34"/>
    <mergeCell ref="D28:D32"/>
    <mergeCell ref="E28:F28"/>
    <mergeCell ref="E29:E30"/>
    <mergeCell ref="D12:D18"/>
    <mergeCell ref="C27:C32"/>
    <mergeCell ref="D27:F27"/>
  </mergeCells>
  <pageMargins left="0.51181102362204722" right="0.31496062992125984" top="0.35433070866141736" bottom="0.35433070866141736" header="0.31496062992125984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2"/>
  <sheetViews>
    <sheetView workbookViewId="0">
      <selection activeCell="B29" sqref="B29"/>
    </sheetView>
  </sheetViews>
  <sheetFormatPr defaultRowHeight="12.75" x14ac:dyDescent="0.2"/>
  <cols>
    <col min="1" max="1" width="3.85546875" customWidth="1"/>
    <col min="2" max="2" width="24" customWidth="1"/>
    <col min="14" max="53" width="7.42578125" customWidth="1"/>
  </cols>
  <sheetData>
    <row r="1" spans="1:255" ht="12.95" customHeight="1" x14ac:dyDescent="0.2">
      <c r="L1" s="39" t="s">
        <v>105</v>
      </c>
      <c r="M1" s="39"/>
      <c r="AG1" s="39" t="s">
        <v>105</v>
      </c>
      <c r="AZ1" s="320" t="s">
        <v>105</v>
      </c>
      <c r="BA1" s="320"/>
    </row>
    <row r="2" spans="1:255" ht="30.2" customHeight="1" x14ac:dyDescent="0.3">
      <c r="A2" s="321"/>
      <c r="B2" s="321"/>
      <c r="C2" s="305" t="s">
        <v>98</v>
      </c>
      <c r="D2" s="305"/>
      <c r="E2" s="305"/>
      <c r="F2" s="305"/>
      <c r="G2" s="305"/>
      <c r="H2" s="305"/>
      <c r="I2" s="305"/>
      <c r="J2" s="305"/>
      <c r="K2" s="305"/>
      <c r="L2" s="305"/>
      <c r="M2" s="26"/>
      <c r="AJ2" s="1"/>
      <c r="AK2" s="1"/>
    </row>
    <row r="3" spans="1:255" ht="9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</row>
    <row r="4" spans="1:255" ht="16.5" customHeight="1" x14ac:dyDescent="0.2">
      <c r="A4" s="322" t="s">
        <v>1</v>
      </c>
      <c r="B4" s="291" t="s">
        <v>70</v>
      </c>
      <c r="C4" s="273" t="s">
        <v>99</v>
      </c>
      <c r="D4" s="274"/>
      <c r="E4" s="274"/>
      <c r="F4" s="274"/>
      <c r="G4" s="274"/>
      <c r="H4" s="274"/>
      <c r="I4" s="274"/>
      <c r="J4" s="274"/>
      <c r="K4" s="274"/>
      <c r="L4" s="274"/>
      <c r="M4" s="275"/>
      <c r="N4" s="251" t="s">
        <v>107</v>
      </c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251" t="s">
        <v>109</v>
      </c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56"/>
    </row>
    <row r="5" spans="1:255" ht="39" customHeight="1" x14ac:dyDescent="0.2">
      <c r="A5" s="322"/>
      <c r="B5" s="291"/>
      <c r="C5" s="258" t="s">
        <v>100</v>
      </c>
      <c r="D5" s="258"/>
      <c r="E5" s="258" t="s">
        <v>101</v>
      </c>
      <c r="F5" s="258"/>
      <c r="G5" s="258" t="s">
        <v>102</v>
      </c>
      <c r="H5" s="258"/>
      <c r="I5" s="258" t="s">
        <v>103</v>
      </c>
      <c r="J5" s="258"/>
      <c r="K5" s="251" t="s">
        <v>104</v>
      </c>
      <c r="L5" s="251"/>
      <c r="M5" s="251"/>
      <c r="N5" s="258" t="s">
        <v>100</v>
      </c>
      <c r="O5" s="258"/>
      <c r="P5" s="258"/>
      <c r="Q5" s="258"/>
      <c r="R5" s="258" t="s">
        <v>101</v>
      </c>
      <c r="S5" s="258"/>
      <c r="T5" s="258"/>
      <c r="U5" s="258"/>
      <c r="V5" s="258" t="s">
        <v>102</v>
      </c>
      <c r="W5" s="258"/>
      <c r="X5" s="258"/>
      <c r="Y5" s="258"/>
      <c r="Z5" s="258" t="s">
        <v>103</v>
      </c>
      <c r="AA5" s="258"/>
      <c r="AB5" s="258"/>
      <c r="AC5" s="258"/>
      <c r="AD5" s="251" t="s">
        <v>104</v>
      </c>
      <c r="AE5" s="251"/>
      <c r="AF5" s="251"/>
      <c r="AG5" s="251"/>
      <c r="AH5" s="258" t="s">
        <v>100</v>
      </c>
      <c r="AI5" s="258"/>
      <c r="AJ5" s="258"/>
      <c r="AK5" s="258"/>
      <c r="AL5" s="258" t="s">
        <v>101</v>
      </c>
      <c r="AM5" s="258"/>
      <c r="AN5" s="258"/>
      <c r="AO5" s="258"/>
      <c r="AP5" s="258" t="s">
        <v>102</v>
      </c>
      <c r="AQ5" s="258"/>
      <c r="AR5" s="258"/>
      <c r="AS5" s="258"/>
      <c r="AT5" s="258" t="s">
        <v>103</v>
      </c>
      <c r="AU5" s="258"/>
      <c r="AV5" s="258"/>
      <c r="AW5" s="258"/>
      <c r="AX5" s="251" t="s">
        <v>104</v>
      </c>
      <c r="AY5" s="251"/>
      <c r="AZ5" s="251"/>
      <c r="BA5" s="251"/>
      <c r="BB5" s="56"/>
    </row>
    <row r="6" spans="1:255" ht="18" customHeight="1" x14ac:dyDescent="0.2">
      <c r="A6" s="322"/>
      <c r="B6" s="291"/>
      <c r="C6" s="258">
        <v>2017</v>
      </c>
      <c r="D6" s="258">
        <v>2018</v>
      </c>
      <c r="E6" s="258">
        <v>2017</v>
      </c>
      <c r="F6" s="258">
        <v>2018</v>
      </c>
      <c r="G6" s="258">
        <v>2017</v>
      </c>
      <c r="H6" s="258">
        <v>2018</v>
      </c>
      <c r="I6" s="258">
        <v>2017</v>
      </c>
      <c r="J6" s="258">
        <v>2018</v>
      </c>
      <c r="K6" s="258">
        <v>2017</v>
      </c>
      <c r="L6" s="258">
        <v>2018</v>
      </c>
      <c r="M6" s="258" t="s">
        <v>106</v>
      </c>
      <c r="N6" s="318" t="s">
        <v>33</v>
      </c>
      <c r="O6" s="318"/>
      <c r="P6" s="291" t="s">
        <v>108</v>
      </c>
      <c r="Q6" s="291"/>
      <c r="R6" s="318" t="s">
        <v>33</v>
      </c>
      <c r="S6" s="318"/>
      <c r="T6" s="291" t="s">
        <v>108</v>
      </c>
      <c r="U6" s="291"/>
      <c r="V6" s="318" t="s">
        <v>33</v>
      </c>
      <c r="W6" s="318"/>
      <c r="X6" s="291" t="s">
        <v>108</v>
      </c>
      <c r="Y6" s="291"/>
      <c r="Z6" s="318" t="s">
        <v>33</v>
      </c>
      <c r="AA6" s="318"/>
      <c r="AB6" s="291" t="s">
        <v>108</v>
      </c>
      <c r="AC6" s="291"/>
      <c r="AD6" s="318" t="s">
        <v>33</v>
      </c>
      <c r="AE6" s="318"/>
      <c r="AF6" s="291" t="s">
        <v>108</v>
      </c>
      <c r="AG6" s="291"/>
      <c r="AH6" s="318" t="s">
        <v>33</v>
      </c>
      <c r="AI6" s="318"/>
      <c r="AJ6" s="291" t="s">
        <v>108</v>
      </c>
      <c r="AK6" s="291"/>
      <c r="AL6" s="318" t="s">
        <v>33</v>
      </c>
      <c r="AM6" s="318"/>
      <c r="AN6" s="291" t="s">
        <v>108</v>
      </c>
      <c r="AO6" s="291"/>
      <c r="AP6" s="318" t="s">
        <v>33</v>
      </c>
      <c r="AQ6" s="318"/>
      <c r="AR6" s="291" t="s">
        <v>108</v>
      </c>
      <c r="AS6" s="291"/>
      <c r="AT6" s="318" t="s">
        <v>33</v>
      </c>
      <c r="AU6" s="318"/>
      <c r="AV6" s="291" t="s">
        <v>108</v>
      </c>
      <c r="AW6" s="291"/>
      <c r="AX6" s="318" t="s">
        <v>33</v>
      </c>
      <c r="AY6" s="318"/>
      <c r="AZ6" s="291" t="s">
        <v>108</v>
      </c>
      <c r="BA6" s="291"/>
      <c r="BB6" s="56"/>
    </row>
    <row r="7" spans="1:255" ht="21.75" customHeight="1" x14ac:dyDescent="0.2">
      <c r="A7" s="322"/>
      <c r="B7" s="291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8">
        <v>2017</v>
      </c>
      <c r="O7" s="8">
        <v>2018</v>
      </c>
      <c r="P7" s="8">
        <v>2017</v>
      </c>
      <c r="Q7" s="8">
        <v>2018</v>
      </c>
      <c r="R7" s="8">
        <v>2017</v>
      </c>
      <c r="S7" s="8">
        <v>2018</v>
      </c>
      <c r="T7" s="8">
        <v>2017</v>
      </c>
      <c r="U7" s="8">
        <v>2018</v>
      </c>
      <c r="V7" s="8">
        <v>2017</v>
      </c>
      <c r="W7" s="8">
        <v>2018</v>
      </c>
      <c r="X7" s="8">
        <v>2017</v>
      </c>
      <c r="Y7" s="8">
        <v>2018</v>
      </c>
      <c r="Z7" s="8">
        <v>2017</v>
      </c>
      <c r="AA7" s="8">
        <v>2018</v>
      </c>
      <c r="AB7" s="8">
        <v>2017</v>
      </c>
      <c r="AC7" s="8">
        <v>2018</v>
      </c>
      <c r="AD7" s="8">
        <v>2017</v>
      </c>
      <c r="AE7" s="8">
        <v>2018</v>
      </c>
      <c r="AF7" s="8">
        <v>2017</v>
      </c>
      <c r="AG7" s="8">
        <v>2018</v>
      </c>
      <c r="AH7" s="8">
        <v>2017</v>
      </c>
      <c r="AI7" s="8">
        <v>2018</v>
      </c>
      <c r="AJ7" s="8">
        <v>2017</v>
      </c>
      <c r="AK7" s="8">
        <v>2018</v>
      </c>
      <c r="AL7" s="8">
        <v>2017</v>
      </c>
      <c r="AM7" s="8">
        <v>2018</v>
      </c>
      <c r="AN7" s="8">
        <v>2017</v>
      </c>
      <c r="AO7" s="8">
        <v>2018</v>
      </c>
      <c r="AP7" s="8">
        <v>2017</v>
      </c>
      <c r="AQ7" s="8">
        <v>2018</v>
      </c>
      <c r="AR7" s="8">
        <v>2017</v>
      </c>
      <c r="AS7" s="8">
        <v>2018</v>
      </c>
      <c r="AT7" s="8">
        <v>2017</v>
      </c>
      <c r="AU7" s="8">
        <v>2018</v>
      </c>
      <c r="AV7" s="8">
        <v>2017</v>
      </c>
      <c r="AW7" s="8">
        <v>2018</v>
      </c>
      <c r="AX7" s="8">
        <v>2017</v>
      </c>
      <c r="AY7" s="8">
        <v>2018</v>
      </c>
      <c r="AZ7" s="8">
        <v>2017</v>
      </c>
      <c r="BA7" s="8">
        <v>2018</v>
      </c>
      <c r="BB7" s="56"/>
    </row>
    <row r="8" spans="1:255" x14ac:dyDescent="0.2">
      <c r="A8" s="4" t="s">
        <v>2</v>
      </c>
      <c r="B8" s="4" t="s">
        <v>4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>
        <v>19</v>
      </c>
      <c r="V8" s="4">
        <v>20</v>
      </c>
      <c r="W8" s="4">
        <v>21</v>
      </c>
      <c r="X8" s="4">
        <v>22</v>
      </c>
      <c r="Y8" s="4">
        <v>23</v>
      </c>
      <c r="Z8" s="4">
        <v>24</v>
      </c>
      <c r="AA8" s="4">
        <v>25</v>
      </c>
      <c r="AB8" s="4">
        <v>26</v>
      </c>
      <c r="AC8" s="4">
        <v>27</v>
      </c>
      <c r="AD8" s="4">
        <v>28</v>
      </c>
      <c r="AE8" s="4">
        <v>29</v>
      </c>
      <c r="AF8" s="4">
        <v>30</v>
      </c>
      <c r="AG8" s="4">
        <v>31</v>
      </c>
      <c r="AH8" s="4">
        <v>32</v>
      </c>
      <c r="AI8" s="4">
        <v>33</v>
      </c>
      <c r="AJ8" s="4">
        <v>34</v>
      </c>
      <c r="AK8" s="4">
        <v>35</v>
      </c>
      <c r="AL8" s="4">
        <v>36</v>
      </c>
      <c r="AM8" s="4">
        <v>37</v>
      </c>
      <c r="AN8" s="4">
        <v>38</v>
      </c>
      <c r="AO8" s="4">
        <v>39</v>
      </c>
      <c r="AP8" s="4">
        <v>40</v>
      </c>
      <c r="AQ8" s="4">
        <v>41</v>
      </c>
      <c r="AR8" s="4">
        <v>42</v>
      </c>
      <c r="AS8" s="4">
        <v>43</v>
      </c>
      <c r="AT8" s="4">
        <v>44</v>
      </c>
      <c r="AU8" s="4">
        <v>45</v>
      </c>
      <c r="AV8" s="4">
        <v>46</v>
      </c>
      <c r="AW8" s="4">
        <v>47</v>
      </c>
      <c r="AX8" s="4">
        <v>48</v>
      </c>
      <c r="AY8" s="4">
        <v>49</v>
      </c>
      <c r="AZ8" s="4">
        <v>50</v>
      </c>
      <c r="BA8" s="4">
        <v>51</v>
      </c>
      <c r="BB8" s="56"/>
    </row>
    <row r="9" spans="1:255" ht="13.5" customHeight="1" x14ac:dyDescent="0.2">
      <c r="A9" s="42">
        <v>1</v>
      </c>
      <c r="B9" s="17" t="s">
        <v>71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51"/>
      <c r="N9" s="21"/>
      <c r="O9" s="21"/>
      <c r="P9" s="51"/>
      <c r="Q9" s="51"/>
      <c r="R9" s="21"/>
      <c r="S9" s="21"/>
      <c r="T9" s="51"/>
      <c r="U9" s="51"/>
      <c r="V9" s="21"/>
      <c r="W9" s="21"/>
      <c r="X9" s="51"/>
      <c r="Y9" s="51"/>
      <c r="Z9" s="21"/>
      <c r="AA9" s="21"/>
      <c r="AB9" s="51"/>
      <c r="AC9" s="51"/>
      <c r="AD9" s="21">
        <f t="shared" ref="AD9:AD36" si="0">N9+R9+V9+Z9</f>
        <v>0</v>
      </c>
      <c r="AE9" s="21"/>
      <c r="AF9" s="51"/>
      <c r="AG9" s="51">
        <f>O9+S9+W9+AA9</f>
        <v>0</v>
      </c>
      <c r="AH9" s="21"/>
      <c r="AI9" s="21"/>
      <c r="AJ9" s="51"/>
      <c r="AK9" s="51"/>
      <c r="AL9" s="21"/>
      <c r="AM9" s="21"/>
      <c r="AN9" s="51"/>
      <c r="AO9" s="51"/>
      <c r="AP9" s="21"/>
      <c r="AQ9" s="21"/>
      <c r="AR9" s="51"/>
      <c r="AS9" s="51"/>
      <c r="AT9" s="21"/>
      <c r="AU9" s="21"/>
      <c r="AV9" s="51"/>
      <c r="AW9" s="51"/>
      <c r="AX9" s="21">
        <f t="shared" ref="AX9:AX36" si="1">AH9+AL9+AP9+AT9</f>
        <v>0</v>
      </c>
      <c r="AY9" s="21"/>
      <c r="AZ9" s="51"/>
      <c r="BA9" s="51"/>
      <c r="BB9" s="28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x14ac:dyDescent="0.2">
      <c r="A10" s="43" t="s">
        <v>44</v>
      </c>
      <c r="B10" s="17" t="s">
        <v>72</v>
      </c>
      <c r="C10" s="21">
        <v>35260</v>
      </c>
      <c r="D10" s="21">
        <v>47314</v>
      </c>
      <c r="E10" s="21">
        <v>3755</v>
      </c>
      <c r="F10" s="21">
        <v>3067</v>
      </c>
      <c r="G10" s="21">
        <v>43391</v>
      </c>
      <c r="H10" s="21">
        <v>42617</v>
      </c>
      <c r="I10" s="21">
        <v>29471</v>
      </c>
      <c r="J10" s="21">
        <v>30461</v>
      </c>
      <c r="K10" s="21">
        <f t="shared" ref="K10:K34" si="2">C10+E10+G10+I10</f>
        <v>111877</v>
      </c>
      <c r="L10" s="21">
        <f t="shared" ref="L10:L34" si="3">D10+F10+H10+J10</f>
        <v>123459</v>
      </c>
      <c r="M10" s="51">
        <f t="shared" ref="M10:M34" si="4">L10/K10*100-100</f>
        <v>10.352440626759744</v>
      </c>
      <c r="N10" s="22">
        <v>3382</v>
      </c>
      <c r="O10" s="21">
        <v>4008</v>
      </c>
      <c r="P10" s="51">
        <f t="shared" ref="P10:P34" si="5">N10/C10*100</f>
        <v>9.5916052183777651</v>
      </c>
      <c r="Q10" s="51">
        <f t="shared" ref="Q10:Q34" si="6">O10/D10*100</f>
        <v>8.4710656465316827</v>
      </c>
      <c r="R10" s="21">
        <v>537</v>
      </c>
      <c r="S10" s="21">
        <v>400</v>
      </c>
      <c r="T10" s="51">
        <f t="shared" ref="T10:T34" si="7">R10/E10*100</f>
        <v>14.30093209054594</v>
      </c>
      <c r="U10" s="51">
        <f t="shared" ref="U10:U34" si="8">S10/F10*100</f>
        <v>13.042060645582001</v>
      </c>
      <c r="V10" s="21">
        <v>7373</v>
      </c>
      <c r="W10" s="21">
        <v>8916</v>
      </c>
      <c r="X10" s="51">
        <f t="shared" ref="X10:X34" si="9">V10/G10*100</f>
        <v>16.99200294992049</v>
      </c>
      <c r="Y10" s="51">
        <f t="shared" ref="Y10:Y34" si="10">W10/H10*100</f>
        <v>20.921228617687778</v>
      </c>
      <c r="Z10" s="21">
        <v>1308</v>
      </c>
      <c r="AA10" s="21">
        <v>1520</v>
      </c>
      <c r="AB10" s="51">
        <f t="shared" ref="AB10:AB34" si="11">Z10/I10*100</f>
        <v>4.4382613416579009</v>
      </c>
      <c r="AC10" s="51">
        <f t="shared" ref="AC10:AC34" si="12">AA10/J10*100</f>
        <v>4.9899871967433773</v>
      </c>
      <c r="AD10" s="21">
        <f t="shared" si="0"/>
        <v>12600</v>
      </c>
      <c r="AE10" s="21">
        <f t="shared" ref="AE10:AE36" si="13">O10+S10+W10+AA10</f>
        <v>14844</v>
      </c>
      <c r="AF10" s="51">
        <f t="shared" ref="AF10:AF34" si="14">AD10/K10*100</f>
        <v>11.262368493971058</v>
      </c>
      <c r="AG10" s="51">
        <f t="shared" ref="AG10:AG34" si="15">AE10/L10*100</f>
        <v>12.023424780696427</v>
      </c>
      <c r="AH10" s="21">
        <v>661</v>
      </c>
      <c r="AI10" s="21">
        <v>846</v>
      </c>
      <c r="AJ10" s="51">
        <f t="shared" ref="AJ10:AJ36" si="16">AH10/N10*100</f>
        <v>19.544648137196923</v>
      </c>
      <c r="AK10" s="51">
        <f>AI10/O10*100</f>
        <v>21.107784431137723</v>
      </c>
      <c r="AL10" s="21">
        <v>48</v>
      </c>
      <c r="AM10" s="21">
        <v>25</v>
      </c>
      <c r="AN10" s="51">
        <f t="shared" ref="AN10:AN34" si="17">AL10/R10*100</f>
        <v>8.938547486033519</v>
      </c>
      <c r="AO10" s="51">
        <f>AM10/S10*100</f>
        <v>6.25</v>
      </c>
      <c r="AP10" s="21">
        <v>777</v>
      </c>
      <c r="AQ10" s="21">
        <v>425</v>
      </c>
      <c r="AR10" s="51">
        <f t="shared" ref="AR10:AR34" si="18">AP10/V10*100</f>
        <v>10.53845110538451</v>
      </c>
      <c r="AS10" s="51">
        <f>AQ10/W10*100</f>
        <v>4.7667115298340068</v>
      </c>
      <c r="AT10" s="21">
        <v>15</v>
      </c>
      <c r="AU10" s="21">
        <v>41</v>
      </c>
      <c r="AV10" s="51">
        <f t="shared" ref="AV10:AV34" si="19">AT10/Z10*100</f>
        <v>1.1467889908256881</v>
      </c>
      <c r="AW10" s="51">
        <f>AU10/AA10*100</f>
        <v>2.6973684210526319</v>
      </c>
      <c r="AX10" s="21">
        <f t="shared" si="1"/>
        <v>1501</v>
      </c>
      <c r="AY10" s="21">
        <f t="shared" ref="AY10:AY36" si="20">AI10+AM10+AQ10+AU10</f>
        <v>1337</v>
      </c>
      <c r="AZ10" s="51">
        <f t="shared" ref="AZ10:AZ36" si="21">AX10/AD10*100</f>
        <v>11.912698412698413</v>
      </c>
      <c r="BA10" s="51">
        <f t="shared" ref="BA10:BA36" si="22">AY10/AE10*100</f>
        <v>9.0070061977903535</v>
      </c>
      <c r="BB10" s="28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x14ac:dyDescent="0.2">
      <c r="A11" s="43" t="s">
        <v>45</v>
      </c>
      <c r="B11" s="17" t="s">
        <v>73</v>
      </c>
      <c r="C11" s="21">
        <v>21736</v>
      </c>
      <c r="D11" s="21">
        <v>26187</v>
      </c>
      <c r="E11" s="21">
        <v>6978</v>
      </c>
      <c r="F11" s="21">
        <v>2354</v>
      </c>
      <c r="G11" s="21">
        <v>20593</v>
      </c>
      <c r="H11" s="21">
        <v>21764</v>
      </c>
      <c r="I11" s="21">
        <v>17431</v>
      </c>
      <c r="J11" s="21">
        <v>16012</v>
      </c>
      <c r="K11" s="21">
        <f t="shared" si="2"/>
        <v>66738</v>
      </c>
      <c r="L11" s="21">
        <f t="shared" si="3"/>
        <v>66317</v>
      </c>
      <c r="M11" s="51">
        <f t="shared" si="4"/>
        <v>-0.63082501723155815</v>
      </c>
      <c r="N11" s="21">
        <v>1509</v>
      </c>
      <c r="O11" s="21">
        <v>1514</v>
      </c>
      <c r="P11" s="51">
        <f t="shared" si="5"/>
        <v>6.9423997055575999</v>
      </c>
      <c r="Q11" s="51">
        <f t="shared" si="6"/>
        <v>5.7814946347424296</v>
      </c>
      <c r="R11" s="21">
        <v>442</v>
      </c>
      <c r="S11" s="21">
        <v>310</v>
      </c>
      <c r="T11" s="51">
        <f t="shared" si="7"/>
        <v>6.3341931785611925</v>
      </c>
      <c r="U11" s="51">
        <f t="shared" si="8"/>
        <v>13.169073916737467</v>
      </c>
      <c r="V11" s="21">
        <v>3288</v>
      </c>
      <c r="W11" s="21">
        <v>3648</v>
      </c>
      <c r="X11" s="51">
        <f t="shared" si="9"/>
        <v>15.966590589035109</v>
      </c>
      <c r="Y11" s="51">
        <f t="shared" si="10"/>
        <v>16.761624701341667</v>
      </c>
      <c r="Z11" s="21">
        <v>666</v>
      </c>
      <c r="AA11" s="21">
        <v>1172</v>
      </c>
      <c r="AB11" s="51">
        <f t="shared" si="11"/>
        <v>3.8207790717686883</v>
      </c>
      <c r="AC11" s="51">
        <f t="shared" si="12"/>
        <v>7.3195103672245816</v>
      </c>
      <c r="AD11" s="21">
        <f t="shared" si="0"/>
        <v>5905</v>
      </c>
      <c r="AE11" s="21">
        <f t="shared" si="13"/>
        <v>6644</v>
      </c>
      <c r="AF11" s="51">
        <f t="shared" si="14"/>
        <v>8.8480326051125289</v>
      </c>
      <c r="AG11" s="51">
        <f t="shared" si="15"/>
        <v>10.01854728048615</v>
      </c>
      <c r="AH11" s="21">
        <v>152</v>
      </c>
      <c r="AI11" s="21">
        <v>175</v>
      </c>
      <c r="AJ11" s="51">
        <f t="shared" si="16"/>
        <v>10.072895957587805</v>
      </c>
      <c r="AK11" s="51">
        <f t="shared" ref="AK11:AK36" si="23">AI11/O11*100</f>
        <v>11.55878467635403</v>
      </c>
      <c r="AL11" s="21">
        <v>6</v>
      </c>
      <c r="AM11" s="21">
        <v>94</v>
      </c>
      <c r="AN11" s="51">
        <f t="shared" si="17"/>
        <v>1.3574660633484164</v>
      </c>
      <c r="AO11" s="51">
        <f t="shared" ref="AO11:AO36" si="24">AM11/S11*100</f>
        <v>30.322580645161288</v>
      </c>
      <c r="AP11" s="21">
        <v>155</v>
      </c>
      <c r="AQ11" s="21">
        <v>108</v>
      </c>
      <c r="AR11" s="51">
        <f t="shared" si="18"/>
        <v>4.714111922141119</v>
      </c>
      <c r="AS11" s="51">
        <f t="shared" ref="AS11:AS36" si="25">AQ11/W11*100</f>
        <v>2.9605263157894735</v>
      </c>
      <c r="AT11" s="21">
        <v>2</v>
      </c>
      <c r="AU11" s="21">
        <v>6</v>
      </c>
      <c r="AV11" s="51">
        <f t="shared" si="19"/>
        <v>0.3003003003003003</v>
      </c>
      <c r="AW11" s="51">
        <f t="shared" ref="AW11:AW36" si="26">AU11/AA11*100</f>
        <v>0.51194539249146753</v>
      </c>
      <c r="AX11" s="21">
        <f t="shared" si="1"/>
        <v>315</v>
      </c>
      <c r="AY11" s="21">
        <f t="shared" si="20"/>
        <v>383</v>
      </c>
      <c r="AZ11" s="51">
        <f t="shared" si="21"/>
        <v>5.3344623200677388</v>
      </c>
      <c r="BA11" s="51">
        <f t="shared" si="22"/>
        <v>5.7645996387718244</v>
      </c>
      <c r="BB11" s="28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x14ac:dyDescent="0.2">
      <c r="A12" s="43" t="s">
        <v>46</v>
      </c>
      <c r="B12" s="17" t="s">
        <v>74</v>
      </c>
      <c r="C12" s="21">
        <v>94389</v>
      </c>
      <c r="D12" s="21">
        <v>124254</v>
      </c>
      <c r="E12" s="21">
        <v>9179</v>
      </c>
      <c r="F12" s="21">
        <v>5592</v>
      </c>
      <c r="G12" s="21">
        <v>118497</v>
      </c>
      <c r="H12" s="21">
        <v>121295</v>
      </c>
      <c r="I12" s="21">
        <v>72374</v>
      </c>
      <c r="J12" s="21">
        <v>76676</v>
      </c>
      <c r="K12" s="21">
        <f t="shared" si="2"/>
        <v>294439</v>
      </c>
      <c r="L12" s="21">
        <f t="shared" si="3"/>
        <v>327817</v>
      </c>
      <c r="M12" s="51">
        <f t="shared" si="4"/>
        <v>11.336134139838805</v>
      </c>
      <c r="N12" s="21">
        <v>10186</v>
      </c>
      <c r="O12" s="21">
        <v>12701</v>
      </c>
      <c r="P12" s="51">
        <f t="shared" si="5"/>
        <v>10.791511722764305</v>
      </c>
      <c r="Q12" s="51">
        <f t="shared" si="6"/>
        <v>10.221803724628584</v>
      </c>
      <c r="R12" s="21">
        <v>1806</v>
      </c>
      <c r="S12" s="21">
        <v>1271</v>
      </c>
      <c r="T12" s="51">
        <f t="shared" si="7"/>
        <v>19.675345898245997</v>
      </c>
      <c r="U12" s="51">
        <f t="shared" si="8"/>
        <v>22.728898426323319</v>
      </c>
      <c r="V12" s="21">
        <v>27552</v>
      </c>
      <c r="W12" s="21">
        <v>31697</v>
      </c>
      <c r="X12" s="51">
        <f t="shared" si="9"/>
        <v>23.251221549912657</v>
      </c>
      <c r="Y12" s="51">
        <f t="shared" si="10"/>
        <v>26.132157137557193</v>
      </c>
      <c r="Z12" s="21">
        <v>3183</v>
      </c>
      <c r="AA12" s="21">
        <v>4361</v>
      </c>
      <c r="AB12" s="51">
        <f t="shared" si="11"/>
        <v>4.3979882278166187</v>
      </c>
      <c r="AC12" s="51">
        <f t="shared" si="12"/>
        <v>5.6875684699254005</v>
      </c>
      <c r="AD12" s="21">
        <f t="shared" si="0"/>
        <v>42727</v>
      </c>
      <c r="AE12" s="21">
        <f t="shared" si="13"/>
        <v>50030</v>
      </c>
      <c r="AF12" s="51">
        <f t="shared" si="14"/>
        <v>14.511324926385431</v>
      </c>
      <c r="AG12" s="51">
        <f t="shared" si="15"/>
        <v>15.261563616285917</v>
      </c>
      <c r="AH12" s="21">
        <v>2140</v>
      </c>
      <c r="AI12" s="21">
        <v>2573</v>
      </c>
      <c r="AJ12" s="51">
        <f t="shared" si="16"/>
        <v>21.009228352640879</v>
      </c>
      <c r="AK12" s="51">
        <f t="shared" si="23"/>
        <v>20.258247382095899</v>
      </c>
      <c r="AL12" s="21">
        <v>163</v>
      </c>
      <c r="AM12" s="21">
        <v>257</v>
      </c>
      <c r="AN12" s="51">
        <f t="shared" si="17"/>
        <v>9.0254706533776297</v>
      </c>
      <c r="AO12" s="51">
        <f t="shared" si="24"/>
        <v>20.220298977183322</v>
      </c>
      <c r="AP12" s="21">
        <v>4386</v>
      </c>
      <c r="AQ12" s="21">
        <v>3137</v>
      </c>
      <c r="AR12" s="51">
        <f t="shared" si="18"/>
        <v>15.918989547038329</v>
      </c>
      <c r="AS12" s="51">
        <f t="shared" si="25"/>
        <v>9.8968356626810117</v>
      </c>
      <c r="AT12" s="21">
        <v>54</v>
      </c>
      <c r="AU12" s="21">
        <v>101</v>
      </c>
      <c r="AV12" s="51">
        <f t="shared" si="19"/>
        <v>1.6965127238454287</v>
      </c>
      <c r="AW12" s="51">
        <f t="shared" si="26"/>
        <v>2.3159825728044026</v>
      </c>
      <c r="AX12" s="21">
        <f t="shared" si="1"/>
        <v>6743</v>
      </c>
      <c r="AY12" s="21">
        <f t="shared" si="20"/>
        <v>6068</v>
      </c>
      <c r="AZ12" s="51">
        <f t="shared" si="21"/>
        <v>15.781590095255925</v>
      </c>
      <c r="BA12" s="51">
        <f t="shared" si="22"/>
        <v>12.128722766340196</v>
      </c>
      <c r="BB12" s="28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x14ac:dyDescent="0.2">
      <c r="A13" s="43" t="s">
        <v>47</v>
      </c>
      <c r="B13" s="17" t="s">
        <v>75</v>
      </c>
      <c r="C13" s="21">
        <v>53703</v>
      </c>
      <c r="D13" s="21">
        <v>70580</v>
      </c>
      <c r="E13" s="21">
        <v>9629</v>
      </c>
      <c r="F13" s="21">
        <v>4543</v>
      </c>
      <c r="G13" s="21">
        <v>82103</v>
      </c>
      <c r="H13" s="21">
        <v>85059</v>
      </c>
      <c r="I13" s="21">
        <v>33906</v>
      </c>
      <c r="J13" s="21">
        <v>44965</v>
      </c>
      <c r="K13" s="21">
        <f t="shared" si="2"/>
        <v>179341</v>
      </c>
      <c r="L13" s="21">
        <f t="shared" si="3"/>
        <v>205147</v>
      </c>
      <c r="M13" s="51">
        <f t="shared" si="4"/>
        <v>14.389347667293023</v>
      </c>
      <c r="N13" s="21">
        <v>6470</v>
      </c>
      <c r="O13" s="21">
        <v>7952</v>
      </c>
      <c r="P13" s="51">
        <f t="shared" si="5"/>
        <v>12.047744073887865</v>
      </c>
      <c r="Q13" s="51">
        <f t="shared" si="6"/>
        <v>11.266647775573817</v>
      </c>
      <c r="R13" s="21">
        <v>2292</v>
      </c>
      <c r="S13" s="21">
        <v>987</v>
      </c>
      <c r="T13" s="51">
        <f t="shared" si="7"/>
        <v>23.803094817738081</v>
      </c>
      <c r="U13" s="51">
        <f t="shared" si="8"/>
        <v>21.725731895223422</v>
      </c>
      <c r="V13" s="21">
        <v>10244</v>
      </c>
      <c r="W13" s="21">
        <v>11457</v>
      </c>
      <c r="X13" s="51">
        <f t="shared" si="9"/>
        <v>12.477010584266104</v>
      </c>
      <c r="Y13" s="51">
        <f t="shared" si="10"/>
        <v>13.469474129721723</v>
      </c>
      <c r="Z13" s="21">
        <v>2126</v>
      </c>
      <c r="AA13" s="21">
        <v>2882</v>
      </c>
      <c r="AB13" s="51">
        <f t="shared" si="11"/>
        <v>6.2702766472010856</v>
      </c>
      <c r="AC13" s="51">
        <f t="shared" si="12"/>
        <v>6.4094295563215828</v>
      </c>
      <c r="AD13" s="21">
        <f t="shared" si="0"/>
        <v>21132</v>
      </c>
      <c r="AE13" s="21">
        <f t="shared" si="13"/>
        <v>23278</v>
      </c>
      <c r="AF13" s="51">
        <f t="shared" si="14"/>
        <v>11.783139382517104</v>
      </c>
      <c r="AG13" s="51">
        <f t="shared" si="15"/>
        <v>11.346985332468913</v>
      </c>
      <c r="AH13" s="21">
        <v>1709</v>
      </c>
      <c r="AI13" s="21">
        <v>1012</v>
      </c>
      <c r="AJ13" s="51">
        <f t="shared" si="16"/>
        <v>26.414219474497681</v>
      </c>
      <c r="AK13" s="51">
        <f t="shared" si="23"/>
        <v>12.726358148893361</v>
      </c>
      <c r="AL13" s="21">
        <v>566</v>
      </c>
      <c r="AM13" s="21">
        <v>48</v>
      </c>
      <c r="AN13" s="51">
        <f t="shared" si="17"/>
        <v>24.694589877835952</v>
      </c>
      <c r="AO13" s="51">
        <f t="shared" si="24"/>
        <v>4.86322188449848</v>
      </c>
      <c r="AP13" s="21">
        <v>538</v>
      </c>
      <c r="AQ13" s="21">
        <v>408</v>
      </c>
      <c r="AR13" s="51">
        <f t="shared" si="18"/>
        <v>5.2518547442405312</v>
      </c>
      <c r="AS13" s="51">
        <f t="shared" si="25"/>
        <v>3.5611416601204504</v>
      </c>
      <c r="AT13" s="21">
        <v>8</v>
      </c>
      <c r="AU13" s="21">
        <v>11</v>
      </c>
      <c r="AV13" s="51">
        <f t="shared" si="19"/>
        <v>0.37629350893697083</v>
      </c>
      <c r="AW13" s="51">
        <f t="shared" si="26"/>
        <v>0.38167938931297707</v>
      </c>
      <c r="AX13" s="21">
        <f t="shared" si="1"/>
        <v>2821</v>
      </c>
      <c r="AY13" s="21">
        <f t="shared" si="20"/>
        <v>1479</v>
      </c>
      <c r="AZ13" s="51">
        <f t="shared" si="21"/>
        <v>13.349422676509558</v>
      </c>
      <c r="BA13" s="51">
        <f t="shared" si="22"/>
        <v>6.3536386287481745</v>
      </c>
      <c r="BB13" s="28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x14ac:dyDescent="0.2">
      <c r="A14" s="43" t="s">
        <v>48</v>
      </c>
      <c r="B14" s="17" t="s">
        <v>76</v>
      </c>
      <c r="C14" s="21">
        <v>30327</v>
      </c>
      <c r="D14" s="21">
        <v>42701</v>
      </c>
      <c r="E14" s="21">
        <v>9608</v>
      </c>
      <c r="F14" s="21">
        <v>4258</v>
      </c>
      <c r="G14" s="21">
        <v>36956</v>
      </c>
      <c r="H14" s="21">
        <v>39147</v>
      </c>
      <c r="I14" s="21">
        <v>22192</v>
      </c>
      <c r="J14" s="21">
        <v>27034</v>
      </c>
      <c r="K14" s="21">
        <f t="shared" si="2"/>
        <v>99083</v>
      </c>
      <c r="L14" s="21">
        <f t="shared" si="3"/>
        <v>113140</v>
      </c>
      <c r="M14" s="51">
        <f t="shared" si="4"/>
        <v>14.187095667268864</v>
      </c>
      <c r="N14" s="21">
        <v>4291</v>
      </c>
      <c r="O14" s="21">
        <v>4508</v>
      </c>
      <c r="P14" s="51">
        <f t="shared" si="5"/>
        <v>14.149108055528078</v>
      </c>
      <c r="Q14" s="51">
        <f t="shared" si="6"/>
        <v>10.557129809606332</v>
      </c>
      <c r="R14" s="21">
        <v>1053</v>
      </c>
      <c r="S14" s="21">
        <v>404</v>
      </c>
      <c r="T14" s="51">
        <f t="shared" si="7"/>
        <v>10.959616985845129</v>
      </c>
      <c r="U14" s="51">
        <f t="shared" si="8"/>
        <v>9.4880225457961487</v>
      </c>
      <c r="V14" s="21">
        <v>8851</v>
      </c>
      <c r="W14" s="21">
        <v>9078</v>
      </c>
      <c r="X14" s="51">
        <f t="shared" si="9"/>
        <v>23.950102824981059</v>
      </c>
      <c r="Y14" s="51">
        <f t="shared" si="10"/>
        <v>23.189516438041231</v>
      </c>
      <c r="Z14" s="21">
        <v>1713</v>
      </c>
      <c r="AA14" s="21">
        <v>2148</v>
      </c>
      <c r="AB14" s="51">
        <f t="shared" si="11"/>
        <v>7.7189978370584003</v>
      </c>
      <c r="AC14" s="51">
        <f t="shared" si="12"/>
        <v>7.9455500480875934</v>
      </c>
      <c r="AD14" s="21">
        <f t="shared" si="0"/>
        <v>15908</v>
      </c>
      <c r="AE14" s="21">
        <f t="shared" si="13"/>
        <v>16138</v>
      </c>
      <c r="AF14" s="51">
        <f t="shared" si="14"/>
        <v>16.05522642632944</v>
      </c>
      <c r="AG14" s="51">
        <f t="shared" si="15"/>
        <v>14.263744033940251</v>
      </c>
      <c r="AH14" s="21">
        <v>1103</v>
      </c>
      <c r="AI14" s="21">
        <v>1317</v>
      </c>
      <c r="AJ14" s="51">
        <f t="shared" si="16"/>
        <v>25.704963877883941</v>
      </c>
      <c r="AK14" s="51">
        <f t="shared" si="23"/>
        <v>29.214729370008875</v>
      </c>
      <c r="AL14" s="21">
        <v>44</v>
      </c>
      <c r="AM14" s="21">
        <v>58</v>
      </c>
      <c r="AN14" s="51">
        <f t="shared" si="17"/>
        <v>4.1785375118708457</v>
      </c>
      <c r="AO14" s="51">
        <f t="shared" si="24"/>
        <v>14.356435643564355</v>
      </c>
      <c r="AP14" s="21">
        <v>1334</v>
      </c>
      <c r="AQ14" s="21">
        <v>983</v>
      </c>
      <c r="AR14" s="51">
        <f t="shared" si="18"/>
        <v>15.071743305841148</v>
      </c>
      <c r="AS14" s="51">
        <f t="shared" si="25"/>
        <v>10.828376294337961</v>
      </c>
      <c r="AT14" s="21">
        <v>39</v>
      </c>
      <c r="AU14" s="21">
        <v>48</v>
      </c>
      <c r="AV14" s="51">
        <f t="shared" si="19"/>
        <v>2.276707530647986</v>
      </c>
      <c r="AW14" s="51">
        <f t="shared" si="26"/>
        <v>2.2346368715083798</v>
      </c>
      <c r="AX14" s="21">
        <f t="shared" si="1"/>
        <v>2520</v>
      </c>
      <c r="AY14" s="21">
        <f t="shared" si="20"/>
        <v>2406</v>
      </c>
      <c r="AZ14" s="51">
        <f t="shared" si="21"/>
        <v>15.841086245914004</v>
      </c>
      <c r="BA14" s="51">
        <f t="shared" si="22"/>
        <v>14.908910645681001</v>
      </c>
      <c r="BB14" s="28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x14ac:dyDescent="0.2">
      <c r="A15" s="43" t="s">
        <v>49</v>
      </c>
      <c r="B15" s="17" t="s">
        <v>77</v>
      </c>
      <c r="C15" s="21">
        <v>19960</v>
      </c>
      <c r="D15" s="21">
        <v>28892</v>
      </c>
      <c r="E15" s="21">
        <v>2350</v>
      </c>
      <c r="F15" s="21">
        <v>1820</v>
      </c>
      <c r="G15" s="21">
        <v>27268</v>
      </c>
      <c r="H15" s="21">
        <v>26955</v>
      </c>
      <c r="I15" s="21">
        <v>17833</v>
      </c>
      <c r="J15" s="21">
        <v>18477</v>
      </c>
      <c r="K15" s="21">
        <f t="shared" si="2"/>
        <v>67411</v>
      </c>
      <c r="L15" s="21">
        <f t="shared" si="3"/>
        <v>76144</v>
      </c>
      <c r="M15" s="51">
        <f t="shared" si="4"/>
        <v>12.954858999273114</v>
      </c>
      <c r="N15" s="21">
        <v>2620</v>
      </c>
      <c r="O15" s="21">
        <v>3240</v>
      </c>
      <c r="P15" s="51">
        <f t="shared" si="5"/>
        <v>13.126252505010019</v>
      </c>
      <c r="Q15" s="51">
        <f t="shared" si="6"/>
        <v>11.214176934791638</v>
      </c>
      <c r="R15" s="21">
        <v>533</v>
      </c>
      <c r="S15" s="21">
        <v>352</v>
      </c>
      <c r="T15" s="51">
        <f t="shared" si="7"/>
        <v>22.680851063829788</v>
      </c>
      <c r="U15" s="51">
        <f t="shared" si="8"/>
        <v>19.340659340659343</v>
      </c>
      <c r="V15" s="21">
        <v>5914</v>
      </c>
      <c r="W15" s="21">
        <v>6720</v>
      </c>
      <c r="X15" s="51">
        <f t="shared" si="9"/>
        <v>21.688425993838933</v>
      </c>
      <c r="Y15" s="51">
        <f t="shared" si="10"/>
        <v>24.930439621591542</v>
      </c>
      <c r="Z15" s="21">
        <v>1377</v>
      </c>
      <c r="AA15" s="21">
        <v>1199</v>
      </c>
      <c r="AB15" s="51">
        <f t="shared" si="11"/>
        <v>7.7216396568160146</v>
      </c>
      <c r="AC15" s="51">
        <f t="shared" si="12"/>
        <v>6.489148671321102</v>
      </c>
      <c r="AD15" s="21">
        <f t="shared" si="0"/>
        <v>10444</v>
      </c>
      <c r="AE15" s="21">
        <f t="shared" si="13"/>
        <v>11511</v>
      </c>
      <c r="AF15" s="51">
        <f t="shared" si="14"/>
        <v>15.49302042693329</v>
      </c>
      <c r="AG15" s="51">
        <f t="shared" si="15"/>
        <v>15.117409119562932</v>
      </c>
      <c r="AH15" s="21">
        <v>701</v>
      </c>
      <c r="AI15" s="21">
        <v>740</v>
      </c>
      <c r="AJ15" s="51">
        <f t="shared" si="16"/>
        <v>26.755725190839698</v>
      </c>
      <c r="AK15" s="51">
        <f t="shared" si="23"/>
        <v>22.839506172839506</v>
      </c>
      <c r="AL15" s="21">
        <v>107</v>
      </c>
      <c r="AM15" s="21">
        <v>141</v>
      </c>
      <c r="AN15" s="51">
        <f t="shared" si="17"/>
        <v>20.075046904315197</v>
      </c>
      <c r="AO15" s="51">
        <f t="shared" si="24"/>
        <v>40.05681818181818</v>
      </c>
      <c r="AP15" s="21">
        <v>1171</v>
      </c>
      <c r="AQ15" s="21">
        <v>1023</v>
      </c>
      <c r="AR15" s="51">
        <f t="shared" si="18"/>
        <v>19.800473452823809</v>
      </c>
      <c r="AS15" s="51">
        <f t="shared" si="25"/>
        <v>15.223214285714285</v>
      </c>
      <c r="AT15" s="21">
        <v>151</v>
      </c>
      <c r="AU15" s="21">
        <v>80</v>
      </c>
      <c r="AV15" s="51">
        <f t="shared" si="19"/>
        <v>10.965867828612927</v>
      </c>
      <c r="AW15" s="51">
        <f t="shared" si="26"/>
        <v>6.6722268557130944</v>
      </c>
      <c r="AX15" s="21">
        <f t="shared" si="1"/>
        <v>2130</v>
      </c>
      <c r="AY15" s="21">
        <f t="shared" si="20"/>
        <v>1984</v>
      </c>
      <c r="AZ15" s="51">
        <f t="shared" si="21"/>
        <v>20.394484871696669</v>
      </c>
      <c r="BA15" s="51">
        <f t="shared" si="22"/>
        <v>17.235687603162191</v>
      </c>
      <c r="BB15" s="28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x14ac:dyDescent="0.2">
      <c r="A16" s="43" t="s">
        <v>50</v>
      </c>
      <c r="B16" s="17" t="s">
        <v>78</v>
      </c>
      <c r="C16" s="21">
        <v>53754</v>
      </c>
      <c r="D16" s="21">
        <v>69351</v>
      </c>
      <c r="E16" s="21">
        <v>6004</v>
      </c>
      <c r="F16" s="21">
        <v>2938</v>
      </c>
      <c r="G16" s="21">
        <v>62372</v>
      </c>
      <c r="H16" s="21">
        <v>66877</v>
      </c>
      <c r="I16" s="21">
        <v>29447</v>
      </c>
      <c r="J16" s="21">
        <v>28060</v>
      </c>
      <c r="K16" s="21">
        <f t="shared" si="2"/>
        <v>151577</v>
      </c>
      <c r="L16" s="21">
        <f t="shared" si="3"/>
        <v>167226</v>
      </c>
      <c r="M16" s="51">
        <f t="shared" si="4"/>
        <v>10.324125691892561</v>
      </c>
      <c r="N16" s="21">
        <v>4463</v>
      </c>
      <c r="O16" s="21">
        <v>5503</v>
      </c>
      <c r="P16" s="51">
        <f t="shared" si="5"/>
        <v>8.3026379432228303</v>
      </c>
      <c r="Q16" s="51">
        <f t="shared" si="6"/>
        <v>7.9349973324104912</v>
      </c>
      <c r="R16" s="21">
        <v>866</v>
      </c>
      <c r="S16" s="21">
        <v>403</v>
      </c>
      <c r="T16" s="51">
        <f t="shared" si="7"/>
        <v>14.423717521652232</v>
      </c>
      <c r="U16" s="51">
        <f t="shared" si="8"/>
        <v>13.716814159292035</v>
      </c>
      <c r="V16" s="21">
        <v>11787</v>
      </c>
      <c r="W16" s="21">
        <v>13779</v>
      </c>
      <c r="X16" s="51">
        <f t="shared" si="9"/>
        <v>18.897902905149746</v>
      </c>
      <c r="Y16" s="51">
        <f t="shared" si="10"/>
        <v>20.603495970213974</v>
      </c>
      <c r="Z16" s="21">
        <v>1379</v>
      </c>
      <c r="AA16" s="21">
        <v>1595</v>
      </c>
      <c r="AB16" s="51">
        <f t="shared" si="11"/>
        <v>4.6829897782456618</v>
      </c>
      <c r="AC16" s="51">
        <f t="shared" si="12"/>
        <v>5.6842480399144693</v>
      </c>
      <c r="AD16" s="21">
        <f t="shared" si="0"/>
        <v>18495</v>
      </c>
      <c r="AE16" s="21">
        <f t="shared" si="13"/>
        <v>21280</v>
      </c>
      <c r="AF16" s="51">
        <f t="shared" si="14"/>
        <v>12.201719258198803</v>
      </c>
      <c r="AG16" s="51">
        <f t="shared" si="15"/>
        <v>12.725293913625871</v>
      </c>
      <c r="AH16" s="21">
        <v>645</v>
      </c>
      <c r="AI16" s="21">
        <v>860</v>
      </c>
      <c r="AJ16" s="51">
        <f t="shared" si="16"/>
        <v>14.452162222720144</v>
      </c>
      <c r="AK16" s="51">
        <f t="shared" si="23"/>
        <v>15.627839360348899</v>
      </c>
      <c r="AL16" s="21">
        <v>45</v>
      </c>
      <c r="AM16" s="21">
        <v>51</v>
      </c>
      <c r="AN16" s="51">
        <f t="shared" si="17"/>
        <v>5.1963048498845268</v>
      </c>
      <c r="AO16" s="51">
        <f t="shared" si="24"/>
        <v>12.655086848635236</v>
      </c>
      <c r="AP16" s="21">
        <v>1078</v>
      </c>
      <c r="AQ16" s="21">
        <v>754</v>
      </c>
      <c r="AR16" s="51">
        <f t="shared" si="18"/>
        <v>9.1456689573258672</v>
      </c>
      <c r="AS16" s="51">
        <f t="shared" si="25"/>
        <v>5.4720952173597501</v>
      </c>
      <c r="AT16" s="21">
        <v>15</v>
      </c>
      <c r="AU16" s="21">
        <v>5</v>
      </c>
      <c r="AV16" s="51">
        <f t="shared" si="19"/>
        <v>1.0877447425670776</v>
      </c>
      <c r="AW16" s="51">
        <f t="shared" si="26"/>
        <v>0.31347962382445138</v>
      </c>
      <c r="AX16" s="21">
        <f t="shared" si="1"/>
        <v>1783</v>
      </c>
      <c r="AY16" s="21">
        <f t="shared" si="20"/>
        <v>1670</v>
      </c>
      <c r="AZ16" s="51">
        <f t="shared" si="21"/>
        <v>9.6404433630711015</v>
      </c>
      <c r="BA16" s="51">
        <f t="shared" si="22"/>
        <v>7.8477443609022561</v>
      </c>
      <c r="BB16" s="28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x14ac:dyDescent="0.2">
      <c r="A17" s="43" t="s">
        <v>51</v>
      </c>
      <c r="B17" s="17" t="s">
        <v>79</v>
      </c>
      <c r="C17" s="21">
        <v>17483</v>
      </c>
      <c r="D17" s="21">
        <v>27586</v>
      </c>
      <c r="E17" s="21">
        <v>3755</v>
      </c>
      <c r="F17" s="21">
        <v>1948</v>
      </c>
      <c r="G17" s="21">
        <v>26479</v>
      </c>
      <c r="H17" s="21">
        <v>28129</v>
      </c>
      <c r="I17" s="21">
        <v>18340</v>
      </c>
      <c r="J17" s="21">
        <v>19035</v>
      </c>
      <c r="K17" s="21">
        <f t="shared" si="2"/>
        <v>66057</v>
      </c>
      <c r="L17" s="21">
        <f t="shared" si="3"/>
        <v>76698</v>
      </c>
      <c r="M17" s="51">
        <f t="shared" si="4"/>
        <v>16.108815114219539</v>
      </c>
      <c r="N17" s="21">
        <v>1593</v>
      </c>
      <c r="O17" s="21">
        <v>2051</v>
      </c>
      <c r="P17" s="51">
        <f t="shared" si="5"/>
        <v>9.111708516844935</v>
      </c>
      <c r="Q17" s="51">
        <f t="shared" si="6"/>
        <v>7.4349307619807155</v>
      </c>
      <c r="R17" s="21">
        <v>946</v>
      </c>
      <c r="S17" s="21">
        <v>493</v>
      </c>
      <c r="T17" s="51">
        <f t="shared" si="7"/>
        <v>25.193075898801599</v>
      </c>
      <c r="U17" s="51">
        <f t="shared" si="8"/>
        <v>25.308008213552363</v>
      </c>
      <c r="V17" s="21">
        <v>6165</v>
      </c>
      <c r="W17" s="21">
        <v>6786</v>
      </c>
      <c r="X17" s="51">
        <f t="shared" si="9"/>
        <v>23.28260130669587</v>
      </c>
      <c r="Y17" s="51">
        <f t="shared" si="10"/>
        <v>24.124568950193751</v>
      </c>
      <c r="Z17" s="21">
        <v>1062</v>
      </c>
      <c r="AA17" s="21">
        <v>1517</v>
      </c>
      <c r="AB17" s="51">
        <f t="shared" si="11"/>
        <v>5.7906215921483097</v>
      </c>
      <c r="AC17" s="51">
        <f t="shared" si="12"/>
        <v>7.9695298135014445</v>
      </c>
      <c r="AD17" s="21">
        <f t="shared" si="0"/>
        <v>9766</v>
      </c>
      <c r="AE17" s="21">
        <f t="shared" si="13"/>
        <v>10847</v>
      </c>
      <c r="AF17" s="51">
        <f t="shared" si="14"/>
        <v>14.784201522927168</v>
      </c>
      <c r="AG17" s="51">
        <f t="shared" si="15"/>
        <v>14.142480899110799</v>
      </c>
      <c r="AH17" s="21">
        <v>360</v>
      </c>
      <c r="AI17" s="21">
        <v>480</v>
      </c>
      <c r="AJ17" s="51">
        <f t="shared" si="16"/>
        <v>22.598870056497177</v>
      </c>
      <c r="AK17" s="51">
        <f t="shared" si="23"/>
        <v>23.403217942467087</v>
      </c>
      <c r="AL17" s="21">
        <v>122</v>
      </c>
      <c r="AM17" s="21">
        <v>178</v>
      </c>
      <c r="AN17" s="51">
        <f t="shared" si="17"/>
        <v>12.896405919661733</v>
      </c>
      <c r="AO17" s="51">
        <f t="shared" si="24"/>
        <v>36.105476673427994</v>
      </c>
      <c r="AP17" s="21">
        <v>1126</v>
      </c>
      <c r="AQ17" s="21">
        <v>984</v>
      </c>
      <c r="AR17" s="51">
        <f t="shared" si="18"/>
        <v>18.264395782643959</v>
      </c>
      <c r="AS17" s="51">
        <f t="shared" si="25"/>
        <v>14.500442086648983</v>
      </c>
      <c r="AT17" s="21">
        <v>1</v>
      </c>
      <c r="AU17" s="21"/>
      <c r="AV17" s="51">
        <f t="shared" si="19"/>
        <v>9.4161958568738227E-2</v>
      </c>
      <c r="AW17" s="51">
        <f t="shared" si="26"/>
        <v>0</v>
      </c>
      <c r="AX17" s="21">
        <f t="shared" si="1"/>
        <v>1609</v>
      </c>
      <c r="AY17" s="21">
        <f t="shared" si="20"/>
        <v>1642</v>
      </c>
      <c r="AZ17" s="51">
        <f t="shared" si="21"/>
        <v>16.475527339750155</v>
      </c>
      <c r="BA17" s="51">
        <f t="shared" si="22"/>
        <v>15.137826127039736</v>
      </c>
      <c r="BB17" s="28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x14ac:dyDescent="0.2">
      <c r="A18" s="43" t="s">
        <v>52</v>
      </c>
      <c r="B18" s="17" t="s">
        <v>80</v>
      </c>
      <c r="C18" s="21">
        <v>40644</v>
      </c>
      <c r="D18" s="21">
        <v>51469</v>
      </c>
      <c r="E18" s="21">
        <v>7206</v>
      </c>
      <c r="F18" s="21">
        <v>4164</v>
      </c>
      <c r="G18" s="21">
        <v>58845</v>
      </c>
      <c r="H18" s="21">
        <v>62230</v>
      </c>
      <c r="I18" s="21">
        <v>38923</v>
      </c>
      <c r="J18" s="21">
        <v>39677</v>
      </c>
      <c r="K18" s="21">
        <f t="shared" si="2"/>
        <v>145618</v>
      </c>
      <c r="L18" s="21">
        <f t="shared" si="3"/>
        <v>157540</v>
      </c>
      <c r="M18" s="51">
        <f t="shared" si="4"/>
        <v>8.1871746624730548</v>
      </c>
      <c r="N18" s="21">
        <v>3962</v>
      </c>
      <c r="O18" s="21">
        <v>4391</v>
      </c>
      <c r="P18" s="51">
        <f t="shared" si="5"/>
        <v>9.7480562936718815</v>
      </c>
      <c r="Q18" s="51">
        <f t="shared" si="6"/>
        <v>8.5313489673395644</v>
      </c>
      <c r="R18" s="21">
        <v>1143</v>
      </c>
      <c r="S18" s="21">
        <v>726</v>
      </c>
      <c r="T18" s="51">
        <f t="shared" si="7"/>
        <v>15.861781848459616</v>
      </c>
      <c r="U18" s="51">
        <f t="shared" si="8"/>
        <v>17.435158501440924</v>
      </c>
      <c r="V18" s="21">
        <v>13219</v>
      </c>
      <c r="W18" s="21">
        <v>16141</v>
      </c>
      <c r="X18" s="51">
        <f t="shared" si="9"/>
        <v>22.464100603279803</v>
      </c>
      <c r="Y18" s="51">
        <f t="shared" si="10"/>
        <v>25.937650650811506</v>
      </c>
      <c r="Z18" s="21">
        <v>1611</v>
      </c>
      <c r="AA18" s="21">
        <v>1994</v>
      </c>
      <c r="AB18" s="51">
        <f t="shared" si="11"/>
        <v>4.1389409860493798</v>
      </c>
      <c r="AC18" s="51">
        <f t="shared" si="12"/>
        <v>5.0255815711873373</v>
      </c>
      <c r="AD18" s="21">
        <f t="shared" si="0"/>
        <v>19935</v>
      </c>
      <c r="AE18" s="21">
        <f t="shared" si="13"/>
        <v>23252</v>
      </c>
      <c r="AF18" s="51">
        <f t="shared" si="14"/>
        <v>13.689928442912278</v>
      </c>
      <c r="AG18" s="51">
        <f t="shared" si="15"/>
        <v>14.759426177478735</v>
      </c>
      <c r="AH18" s="21">
        <v>615</v>
      </c>
      <c r="AI18" s="21">
        <v>640</v>
      </c>
      <c r="AJ18" s="51">
        <f t="shared" si="16"/>
        <v>15.522463402322058</v>
      </c>
      <c r="AK18" s="51">
        <f t="shared" si="23"/>
        <v>14.575267592803462</v>
      </c>
      <c r="AL18" s="21">
        <v>107</v>
      </c>
      <c r="AM18" s="21">
        <v>177</v>
      </c>
      <c r="AN18" s="51">
        <f t="shared" si="17"/>
        <v>9.3613298337707782</v>
      </c>
      <c r="AO18" s="51">
        <f t="shared" si="24"/>
        <v>24.380165289256198</v>
      </c>
      <c r="AP18" s="21">
        <v>1990</v>
      </c>
      <c r="AQ18" s="21">
        <v>1778</v>
      </c>
      <c r="AR18" s="51">
        <f t="shared" si="18"/>
        <v>15.054088811559119</v>
      </c>
      <c r="AS18" s="51">
        <f t="shared" si="25"/>
        <v>11.015426553497305</v>
      </c>
      <c r="AT18" s="21">
        <v>0</v>
      </c>
      <c r="AU18" s="21">
        <v>4</v>
      </c>
      <c r="AV18" s="51">
        <f t="shared" si="19"/>
        <v>0</v>
      </c>
      <c r="AW18" s="51">
        <f t="shared" si="26"/>
        <v>0.20060180541624875</v>
      </c>
      <c r="AX18" s="21">
        <f t="shared" si="1"/>
        <v>2712</v>
      </c>
      <c r="AY18" s="21">
        <f t="shared" si="20"/>
        <v>2599</v>
      </c>
      <c r="AZ18" s="51">
        <f t="shared" si="21"/>
        <v>13.604213694507147</v>
      </c>
      <c r="BA18" s="51">
        <f t="shared" si="22"/>
        <v>11.177533115430931</v>
      </c>
      <c r="BB18" s="28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x14ac:dyDescent="0.2">
      <c r="A19" s="43" t="s">
        <v>53</v>
      </c>
      <c r="B19" s="17" t="s">
        <v>81</v>
      </c>
      <c r="C19" s="21">
        <v>19964</v>
      </c>
      <c r="D19" s="21">
        <v>28279</v>
      </c>
      <c r="E19" s="21">
        <v>2859</v>
      </c>
      <c r="F19" s="21">
        <v>2379</v>
      </c>
      <c r="G19" s="21">
        <v>30073</v>
      </c>
      <c r="H19" s="21">
        <v>30353</v>
      </c>
      <c r="I19" s="21">
        <v>14581</v>
      </c>
      <c r="J19" s="21">
        <v>14984</v>
      </c>
      <c r="K19" s="21">
        <f t="shared" si="2"/>
        <v>67477</v>
      </c>
      <c r="L19" s="21">
        <f t="shared" si="3"/>
        <v>75995</v>
      </c>
      <c r="M19" s="51">
        <f t="shared" si="4"/>
        <v>12.623560620655923</v>
      </c>
      <c r="N19" s="21">
        <v>2734</v>
      </c>
      <c r="O19" s="21">
        <v>2937</v>
      </c>
      <c r="P19" s="51">
        <f t="shared" si="5"/>
        <v>13.694650370667199</v>
      </c>
      <c r="Q19" s="51">
        <f t="shared" si="6"/>
        <v>10.3857986491743</v>
      </c>
      <c r="R19" s="21">
        <v>603</v>
      </c>
      <c r="S19" s="21">
        <v>434</v>
      </c>
      <c r="T19" s="51">
        <f t="shared" si="7"/>
        <v>21.091290661070307</v>
      </c>
      <c r="U19" s="51">
        <f t="shared" si="8"/>
        <v>18.242959226565784</v>
      </c>
      <c r="V19" s="21">
        <v>6179</v>
      </c>
      <c r="W19" s="21">
        <v>6609</v>
      </c>
      <c r="X19" s="51">
        <f t="shared" si="9"/>
        <v>20.546669770225783</v>
      </c>
      <c r="Y19" s="51">
        <f t="shared" si="10"/>
        <v>21.773795012025172</v>
      </c>
      <c r="Z19" s="21">
        <v>882</v>
      </c>
      <c r="AA19" s="21">
        <v>1078</v>
      </c>
      <c r="AB19" s="51">
        <f t="shared" si="11"/>
        <v>6.0489678348535767</v>
      </c>
      <c r="AC19" s="51">
        <f t="shared" si="12"/>
        <v>7.194340630005339</v>
      </c>
      <c r="AD19" s="21">
        <f t="shared" si="0"/>
        <v>10398</v>
      </c>
      <c r="AE19" s="21">
        <f t="shared" si="13"/>
        <v>11058</v>
      </c>
      <c r="AF19" s="51">
        <f t="shared" si="14"/>
        <v>15.409695155386279</v>
      </c>
      <c r="AG19" s="51">
        <f t="shared" si="15"/>
        <v>14.550957299822356</v>
      </c>
      <c r="AH19" s="21">
        <v>543</v>
      </c>
      <c r="AI19" s="21">
        <v>530</v>
      </c>
      <c r="AJ19" s="51">
        <f t="shared" si="16"/>
        <v>19.86100950987564</v>
      </c>
      <c r="AK19" s="51">
        <f t="shared" si="23"/>
        <v>18.04562478719782</v>
      </c>
      <c r="AL19" s="21">
        <v>38</v>
      </c>
      <c r="AM19" s="21">
        <v>50</v>
      </c>
      <c r="AN19" s="51">
        <f t="shared" si="17"/>
        <v>6.3018242122719741</v>
      </c>
      <c r="AO19" s="51">
        <f t="shared" si="24"/>
        <v>11.52073732718894</v>
      </c>
      <c r="AP19" s="21">
        <v>763</v>
      </c>
      <c r="AQ19" s="21">
        <v>476</v>
      </c>
      <c r="AR19" s="51">
        <f t="shared" si="18"/>
        <v>12.348276420132708</v>
      </c>
      <c r="AS19" s="51">
        <f t="shared" si="25"/>
        <v>7.2022998940838248</v>
      </c>
      <c r="AT19" s="21">
        <v>102</v>
      </c>
      <c r="AU19" s="21">
        <v>99</v>
      </c>
      <c r="AV19" s="51">
        <f t="shared" si="19"/>
        <v>11.564625850340136</v>
      </c>
      <c r="AW19" s="51">
        <f t="shared" si="26"/>
        <v>9.183673469387756</v>
      </c>
      <c r="AX19" s="21">
        <f t="shared" si="1"/>
        <v>1446</v>
      </c>
      <c r="AY19" s="21">
        <f t="shared" si="20"/>
        <v>1155</v>
      </c>
      <c r="AZ19" s="51">
        <f t="shared" si="21"/>
        <v>13.906520484708599</v>
      </c>
      <c r="BA19" s="51">
        <f t="shared" si="22"/>
        <v>10.444926749864351</v>
      </c>
      <c r="BB19" s="28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x14ac:dyDescent="0.2">
      <c r="A20" s="43" t="s">
        <v>54</v>
      </c>
      <c r="B20" s="17" t="s">
        <v>82</v>
      </c>
      <c r="C20" s="21">
        <v>23829</v>
      </c>
      <c r="D20" s="21">
        <v>30384</v>
      </c>
      <c r="E20" s="21">
        <v>2266</v>
      </c>
      <c r="F20" s="21">
        <v>1545</v>
      </c>
      <c r="G20" s="21">
        <v>29881</v>
      </c>
      <c r="H20" s="21">
        <v>34953</v>
      </c>
      <c r="I20" s="21">
        <v>35775</v>
      </c>
      <c r="J20" s="21">
        <v>44066</v>
      </c>
      <c r="K20" s="21">
        <f t="shared" si="2"/>
        <v>91751</v>
      </c>
      <c r="L20" s="21">
        <f t="shared" si="3"/>
        <v>110948</v>
      </c>
      <c r="M20" s="51">
        <f t="shared" si="4"/>
        <v>20.922932720079345</v>
      </c>
      <c r="N20" s="21">
        <v>2337</v>
      </c>
      <c r="O20" s="21">
        <v>3823</v>
      </c>
      <c r="P20" s="51">
        <f t="shared" si="5"/>
        <v>9.8073775651517057</v>
      </c>
      <c r="Q20" s="51">
        <f t="shared" si="6"/>
        <v>12.582280147446024</v>
      </c>
      <c r="R20" s="21">
        <v>409</v>
      </c>
      <c r="S20" s="21">
        <v>285</v>
      </c>
      <c r="T20" s="51">
        <f t="shared" si="7"/>
        <v>18.049426301853487</v>
      </c>
      <c r="U20" s="51">
        <f t="shared" si="8"/>
        <v>18.446601941747574</v>
      </c>
      <c r="V20" s="21">
        <v>4364</v>
      </c>
      <c r="W20" s="21">
        <v>6002</v>
      </c>
      <c r="X20" s="51">
        <f t="shared" si="9"/>
        <v>14.60459823968408</v>
      </c>
      <c r="Y20" s="51">
        <f t="shared" si="10"/>
        <v>17.171630475209568</v>
      </c>
      <c r="Z20" s="21">
        <v>790</v>
      </c>
      <c r="AA20" s="21">
        <v>3230</v>
      </c>
      <c r="AB20" s="51">
        <f t="shared" si="11"/>
        <v>2.2082459818308875</v>
      </c>
      <c r="AC20" s="51">
        <f t="shared" si="12"/>
        <v>7.3299142195797211</v>
      </c>
      <c r="AD20" s="21">
        <f t="shared" si="0"/>
        <v>7900</v>
      </c>
      <c r="AE20" s="21">
        <f t="shared" si="13"/>
        <v>13340</v>
      </c>
      <c r="AF20" s="51">
        <f t="shared" si="14"/>
        <v>8.610260378633475</v>
      </c>
      <c r="AG20" s="51">
        <f t="shared" si="15"/>
        <v>12.023650719255867</v>
      </c>
      <c r="AH20" s="21">
        <v>525</v>
      </c>
      <c r="AI20" s="21">
        <v>528</v>
      </c>
      <c r="AJ20" s="51">
        <f t="shared" si="16"/>
        <v>22.464698331193837</v>
      </c>
      <c r="AK20" s="51">
        <f t="shared" si="23"/>
        <v>13.811143081349725</v>
      </c>
      <c r="AL20" s="21">
        <v>13</v>
      </c>
      <c r="AM20" s="21">
        <v>21</v>
      </c>
      <c r="AN20" s="51">
        <f t="shared" si="17"/>
        <v>3.1784841075794623</v>
      </c>
      <c r="AO20" s="51">
        <f t="shared" si="24"/>
        <v>7.3684210526315779</v>
      </c>
      <c r="AP20" s="21">
        <v>189</v>
      </c>
      <c r="AQ20" s="21">
        <v>208</v>
      </c>
      <c r="AR20" s="51">
        <f t="shared" si="18"/>
        <v>4.3308890925756192</v>
      </c>
      <c r="AS20" s="51">
        <f t="shared" si="25"/>
        <v>3.4655114961679439</v>
      </c>
      <c r="AT20" s="21">
        <v>93</v>
      </c>
      <c r="AU20" s="21">
        <v>10</v>
      </c>
      <c r="AV20" s="51">
        <f t="shared" si="19"/>
        <v>11.772151898734178</v>
      </c>
      <c r="AW20" s="51">
        <f t="shared" si="26"/>
        <v>0.30959752321981426</v>
      </c>
      <c r="AX20" s="21">
        <f t="shared" si="1"/>
        <v>820</v>
      </c>
      <c r="AY20" s="21">
        <f t="shared" si="20"/>
        <v>767</v>
      </c>
      <c r="AZ20" s="51">
        <f t="shared" si="21"/>
        <v>10.379746835443038</v>
      </c>
      <c r="BA20" s="51">
        <f t="shared" si="22"/>
        <v>5.7496251874062967</v>
      </c>
      <c r="BB20" s="28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x14ac:dyDescent="0.2">
      <c r="A21" s="43" t="s">
        <v>55</v>
      </c>
      <c r="B21" s="17" t="s">
        <v>83</v>
      </c>
      <c r="C21" s="21">
        <v>47145</v>
      </c>
      <c r="D21" s="21">
        <v>60476</v>
      </c>
      <c r="E21" s="21">
        <v>6250</v>
      </c>
      <c r="F21" s="21">
        <v>4847</v>
      </c>
      <c r="G21" s="21">
        <v>58415</v>
      </c>
      <c r="H21" s="21">
        <v>63929</v>
      </c>
      <c r="I21" s="21">
        <v>39825</v>
      </c>
      <c r="J21" s="21">
        <v>41767</v>
      </c>
      <c r="K21" s="21">
        <f t="shared" si="2"/>
        <v>151635</v>
      </c>
      <c r="L21" s="21">
        <f t="shared" si="3"/>
        <v>171019</v>
      </c>
      <c r="M21" s="51">
        <f t="shared" si="4"/>
        <v>12.783328387245689</v>
      </c>
      <c r="N21" s="21">
        <v>4606</v>
      </c>
      <c r="O21" s="21">
        <v>5524</v>
      </c>
      <c r="P21" s="51">
        <f t="shared" si="5"/>
        <v>9.7698589458054936</v>
      </c>
      <c r="Q21" s="51">
        <f t="shared" si="6"/>
        <v>9.1342019974866062</v>
      </c>
      <c r="R21" s="21">
        <v>1846</v>
      </c>
      <c r="S21" s="21">
        <v>1397</v>
      </c>
      <c r="T21" s="51">
        <f t="shared" si="7"/>
        <v>29.536000000000001</v>
      </c>
      <c r="U21" s="51">
        <f t="shared" si="8"/>
        <v>28.821951722715085</v>
      </c>
      <c r="V21" s="21">
        <v>15559</v>
      </c>
      <c r="W21" s="21">
        <v>17521</v>
      </c>
      <c r="X21" s="51">
        <f t="shared" si="9"/>
        <v>26.635282033724216</v>
      </c>
      <c r="Y21" s="51">
        <f t="shared" si="10"/>
        <v>27.406967104131148</v>
      </c>
      <c r="Z21" s="21">
        <v>2569</v>
      </c>
      <c r="AA21" s="21">
        <v>2900</v>
      </c>
      <c r="AB21" s="51">
        <f t="shared" si="11"/>
        <v>6.4507219083490277</v>
      </c>
      <c r="AC21" s="51">
        <f t="shared" si="12"/>
        <v>6.9432805803624875</v>
      </c>
      <c r="AD21" s="21">
        <f t="shared" si="0"/>
        <v>24580</v>
      </c>
      <c r="AE21" s="21">
        <f t="shared" si="13"/>
        <v>27342</v>
      </c>
      <c r="AF21" s="51">
        <f t="shared" si="14"/>
        <v>16.209977907475189</v>
      </c>
      <c r="AG21" s="51">
        <f t="shared" si="15"/>
        <v>15.987697273402372</v>
      </c>
      <c r="AH21" s="21">
        <v>1246</v>
      </c>
      <c r="AI21" s="21">
        <v>1260</v>
      </c>
      <c r="AJ21" s="51">
        <f t="shared" si="16"/>
        <v>27.051671732522799</v>
      </c>
      <c r="AK21" s="51">
        <f t="shared" si="23"/>
        <v>22.80955829109341</v>
      </c>
      <c r="AL21" s="21">
        <v>457</v>
      </c>
      <c r="AM21" s="21">
        <v>506</v>
      </c>
      <c r="AN21" s="51">
        <f t="shared" si="17"/>
        <v>24.756229685807153</v>
      </c>
      <c r="AO21" s="51">
        <f t="shared" si="24"/>
        <v>36.220472440944881</v>
      </c>
      <c r="AP21" s="21">
        <v>3810</v>
      </c>
      <c r="AQ21" s="21">
        <v>2800</v>
      </c>
      <c r="AR21" s="51">
        <f t="shared" si="18"/>
        <v>24.487434925123722</v>
      </c>
      <c r="AS21" s="51">
        <f t="shared" si="25"/>
        <v>15.980823012385137</v>
      </c>
      <c r="AT21" s="21">
        <v>345</v>
      </c>
      <c r="AU21" s="21">
        <v>39</v>
      </c>
      <c r="AV21" s="51">
        <f t="shared" si="19"/>
        <v>13.429349941611521</v>
      </c>
      <c r="AW21" s="51">
        <f t="shared" si="26"/>
        <v>1.3448275862068966</v>
      </c>
      <c r="AX21" s="21">
        <f t="shared" si="1"/>
        <v>5858</v>
      </c>
      <c r="AY21" s="21">
        <f t="shared" si="20"/>
        <v>4605</v>
      </c>
      <c r="AZ21" s="51">
        <f t="shared" si="21"/>
        <v>23.832384052074858</v>
      </c>
      <c r="BA21" s="51">
        <f t="shared" si="22"/>
        <v>16.842220759271452</v>
      </c>
      <c r="BB21" s="28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x14ac:dyDescent="0.2">
      <c r="A22" s="43" t="s">
        <v>56</v>
      </c>
      <c r="B22" s="17" t="s">
        <v>84</v>
      </c>
      <c r="C22" s="21">
        <v>28380</v>
      </c>
      <c r="D22" s="21">
        <v>40172</v>
      </c>
      <c r="E22" s="21">
        <v>2626</v>
      </c>
      <c r="F22" s="21">
        <v>1752</v>
      </c>
      <c r="G22" s="21">
        <v>39298</v>
      </c>
      <c r="H22" s="21">
        <v>40828</v>
      </c>
      <c r="I22" s="21">
        <v>21711</v>
      </c>
      <c r="J22" s="21">
        <v>22775</v>
      </c>
      <c r="K22" s="21">
        <f t="shared" si="2"/>
        <v>92015</v>
      </c>
      <c r="L22" s="21">
        <f t="shared" si="3"/>
        <v>105527</v>
      </c>
      <c r="M22" s="51">
        <f t="shared" si="4"/>
        <v>14.684562299625071</v>
      </c>
      <c r="N22" s="21">
        <v>3924</v>
      </c>
      <c r="O22" s="21">
        <v>4371</v>
      </c>
      <c r="P22" s="51">
        <f t="shared" si="5"/>
        <v>13.826638477801268</v>
      </c>
      <c r="Q22" s="51">
        <f t="shared" si="6"/>
        <v>10.880712934382156</v>
      </c>
      <c r="R22" s="21">
        <v>694</v>
      </c>
      <c r="S22" s="21">
        <v>351</v>
      </c>
      <c r="T22" s="51">
        <f t="shared" si="7"/>
        <v>26.428027418126426</v>
      </c>
      <c r="U22" s="51">
        <f t="shared" si="8"/>
        <v>20.034246575342465</v>
      </c>
      <c r="V22" s="21">
        <v>8871</v>
      </c>
      <c r="W22" s="21">
        <v>9601</v>
      </c>
      <c r="X22" s="51">
        <f t="shared" si="9"/>
        <v>22.573667871138483</v>
      </c>
      <c r="Y22" s="51">
        <f t="shared" si="10"/>
        <v>23.515724502792203</v>
      </c>
      <c r="Z22" s="21">
        <v>2141</v>
      </c>
      <c r="AA22" s="21">
        <v>2092</v>
      </c>
      <c r="AB22" s="51">
        <f t="shared" si="11"/>
        <v>9.8613606006171981</v>
      </c>
      <c r="AC22" s="51">
        <f t="shared" si="12"/>
        <v>9.1855104281009883</v>
      </c>
      <c r="AD22" s="21">
        <f t="shared" si="0"/>
        <v>15630</v>
      </c>
      <c r="AE22" s="21">
        <f t="shared" si="13"/>
        <v>16415</v>
      </c>
      <c r="AF22" s="51">
        <f t="shared" si="14"/>
        <v>16.986360919415315</v>
      </c>
      <c r="AG22" s="51">
        <f t="shared" si="15"/>
        <v>15.555260738957802</v>
      </c>
      <c r="AH22" s="21">
        <v>687</v>
      </c>
      <c r="AI22" s="21">
        <v>660</v>
      </c>
      <c r="AJ22" s="51">
        <f t="shared" si="16"/>
        <v>17.507645259938837</v>
      </c>
      <c r="AK22" s="51">
        <f t="shared" si="23"/>
        <v>15.099519560741248</v>
      </c>
      <c r="AL22" s="21">
        <v>119</v>
      </c>
      <c r="AM22" s="21">
        <v>103</v>
      </c>
      <c r="AN22" s="51">
        <f t="shared" si="17"/>
        <v>17.146974063400577</v>
      </c>
      <c r="AO22" s="51">
        <f t="shared" si="24"/>
        <v>29.344729344729341</v>
      </c>
      <c r="AP22" s="21">
        <v>1163</v>
      </c>
      <c r="AQ22" s="21">
        <v>998</v>
      </c>
      <c r="AR22" s="51">
        <f t="shared" si="18"/>
        <v>13.110134144966745</v>
      </c>
      <c r="AS22" s="51">
        <f t="shared" si="25"/>
        <v>10.39475054681804</v>
      </c>
      <c r="AT22" s="21">
        <v>23</v>
      </c>
      <c r="AU22" s="21">
        <v>138</v>
      </c>
      <c r="AV22" s="51">
        <f t="shared" si="19"/>
        <v>1.0742643624474544</v>
      </c>
      <c r="AW22" s="51">
        <f t="shared" si="26"/>
        <v>6.5965583173996176</v>
      </c>
      <c r="AX22" s="21">
        <f t="shared" si="1"/>
        <v>1992</v>
      </c>
      <c r="AY22" s="21">
        <f t="shared" si="20"/>
        <v>1899</v>
      </c>
      <c r="AZ22" s="51">
        <f t="shared" si="21"/>
        <v>12.744721689059501</v>
      </c>
      <c r="BA22" s="51">
        <f t="shared" si="22"/>
        <v>11.568687176363083</v>
      </c>
      <c r="BB22" s="28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x14ac:dyDescent="0.2">
      <c r="A23" s="43" t="s">
        <v>57</v>
      </c>
      <c r="B23" s="17" t="s">
        <v>85</v>
      </c>
      <c r="C23" s="21">
        <v>72112</v>
      </c>
      <c r="D23" s="21">
        <v>90847</v>
      </c>
      <c r="E23" s="21">
        <v>5436</v>
      </c>
      <c r="F23" s="21">
        <v>3836</v>
      </c>
      <c r="G23" s="21">
        <v>82930</v>
      </c>
      <c r="H23" s="21">
        <v>83285</v>
      </c>
      <c r="I23" s="21">
        <v>57504</v>
      </c>
      <c r="J23" s="21">
        <v>60777</v>
      </c>
      <c r="K23" s="21">
        <f t="shared" si="2"/>
        <v>217982</v>
      </c>
      <c r="L23" s="21">
        <f t="shared" si="3"/>
        <v>238745</v>
      </c>
      <c r="M23" s="51">
        <f t="shared" si="4"/>
        <v>9.5250984026203867</v>
      </c>
      <c r="N23" s="21">
        <v>10068</v>
      </c>
      <c r="O23" s="21">
        <v>11420</v>
      </c>
      <c r="P23" s="51">
        <f t="shared" si="5"/>
        <v>13.961615265143109</v>
      </c>
      <c r="Q23" s="51">
        <f t="shared" si="6"/>
        <v>12.570585710039959</v>
      </c>
      <c r="R23" s="21">
        <v>1394</v>
      </c>
      <c r="S23" s="21">
        <v>789</v>
      </c>
      <c r="T23" s="51">
        <f t="shared" si="7"/>
        <v>25.643855776306108</v>
      </c>
      <c r="U23" s="51">
        <f t="shared" si="8"/>
        <v>20.568300312825862</v>
      </c>
      <c r="V23" s="21">
        <v>22603</v>
      </c>
      <c r="W23" s="21">
        <v>22344</v>
      </c>
      <c r="X23" s="51">
        <f t="shared" si="9"/>
        <v>27.255516700832029</v>
      </c>
      <c r="Y23" s="51">
        <f t="shared" si="10"/>
        <v>26.828360449060458</v>
      </c>
      <c r="Z23" s="21">
        <v>3473</v>
      </c>
      <c r="AA23" s="21">
        <v>4181</v>
      </c>
      <c r="AB23" s="51">
        <f t="shared" si="11"/>
        <v>6.0395798553144129</v>
      </c>
      <c r="AC23" s="51">
        <f t="shared" si="12"/>
        <v>6.8792470836007036</v>
      </c>
      <c r="AD23" s="21">
        <f t="shared" si="0"/>
        <v>37538</v>
      </c>
      <c r="AE23" s="21">
        <f t="shared" si="13"/>
        <v>38734</v>
      </c>
      <c r="AF23" s="51">
        <f t="shared" si="14"/>
        <v>17.220687946711198</v>
      </c>
      <c r="AG23" s="51">
        <f t="shared" si="15"/>
        <v>16.22400469119772</v>
      </c>
      <c r="AH23" s="21">
        <v>3231</v>
      </c>
      <c r="AI23" s="21">
        <v>2129</v>
      </c>
      <c r="AJ23" s="51">
        <f t="shared" si="16"/>
        <v>32.091775923718714</v>
      </c>
      <c r="AK23" s="51">
        <f t="shared" si="23"/>
        <v>18.642732049036777</v>
      </c>
      <c r="AL23" s="21">
        <v>183</v>
      </c>
      <c r="AM23" s="21">
        <v>179</v>
      </c>
      <c r="AN23" s="51">
        <f t="shared" si="17"/>
        <v>13.127690100430417</v>
      </c>
      <c r="AO23" s="51">
        <f t="shared" si="24"/>
        <v>22.686945500633712</v>
      </c>
      <c r="AP23" s="21">
        <v>4831</v>
      </c>
      <c r="AQ23" s="21">
        <v>3160</v>
      </c>
      <c r="AR23" s="51">
        <f t="shared" si="18"/>
        <v>21.37326903508384</v>
      </c>
      <c r="AS23" s="51">
        <f t="shared" si="25"/>
        <v>14.14249910490512</v>
      </c>
      <c r="AT23" s="21">
        <v>81</v>
      </c>
      <c r="AU23" s="21">
        <v>177</v>
      </c>
      <c r="AV23" s="51">
        <f t="shared" si="19"/>
        <v>2.3322775698243592</v>
      </c>
      <c r="AW23" s="51">
        <f t="shared" si="26"/>
        <v>4.2334369767998083</v>
      </c>
      <c r="AX23" s="21">
        <f t="shared" si="1"/>
        <v>8326</v>
      </c>
      <c r="AY23" s="21">
        <f t="shared" si="20"/>
        <v>5645</v>
      </c>
      <c r="AZ23" s="51">
        <f t="shared" si="21"/>
        <v>22.180190740050083</v>
      </c>
      <c r="BA23" s="51">
        <f t="shared" si="22"/>
        <v>14.573759487788507</v>
      </c>
      <c r="BB23" s="28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x14ac:dyDescent="0.2">
      <c r="A24" s="43" t="s">
        <v>58</v>
      </c>
      <c r="B24" s="17" t="s">
        <v>86</v>
      </c>
      <c r="C24" s="21">
        <v>36338</v>
      </c>
      <c r="D24" s="21">
        <v>49745</v>
      </c>
      <c r="E24" s="21">
        <v>4430</v>
      </c>
      <c r="F24" s="21">
        <v>3088</v>
      </c>
      <c r="G24" s="21">
        <v>48342</v>
      </c>
      <c r="H24" s="21">
        <v>50119</v>
      </c>
      <c r="I24" s="21">
        <v>27074</v>
      </c>
      <c r="J24" s="21">
        <v>25340</v>
      </c>
      <c r="K24" s="21">
        <f t="shared" si="2"/>
        <v>116184</v>
      </c>
      <c r="L24" s="21">
        <f t="shared" si="3"/>
        <v>128292</v>
      </c>
      <c r="M24" s="51">
        <f t="shared" si="4"/>
        <v>10.421400537079123</v>
      </c>
      <c r="N24" s="21">
        <v>2967</v>
      </c>
      <c r="O24" s="21">
        <v>2887</v>
      </c>
      <c r="P24" s="51">
        <f t="shared" si="5"/>
        <v>8.1650063294622708</v>
      </c>
      <c r="Q24" s="51">
        <f t="shared" si="6"/>
        <v>5.8035983515931244</v>
      </c>
      <c r="R24" s="21">
        <v>829</v>
      </c>
      <c r="S24" s="21">
        <v>443</v>
      </c>
      <c r="T24" s="51">
        <f t="shared" si="7"/>
        <v>18.713318284424378</v>
      </c>
      <c r="U24" s="51">
        <f t="shared" si="8"/>
        <v>14.345854922279793</v>
      </c>
      <c r="V24" s="21">
        <v>8617</v>
      </c>
      <c r="W24" s="21">
        <v>9730</v>
      </c>
      <c r="X24" s="51">
        <f t="shared" si="9"/>
        <v>17.825079640891978</v>
      </c>
      <c r="Y24" s="51">
        <f t="shared" si="10"/>
        <v>19.413795167501348</v>
      </c>
      <c r="Z24" s="21">
        <v>2147</v>
      </c>
      <c r="AA24" s="21">
        <v>1717</v>
      </c>
      <c r="AB24" s="51">
        <f t="shared" si="11"/>
        <v>7.9301174558617129</v>
      </c>
      <c r="AC24" s="51">
        <f t="shared" si="12"/>
        <v>6.7758484609313347</v>
      </c>
      <c r="AD24" s="21">
        <f t="shared" si="0"/>
        <v>14560</v>
      </c>
      <c r="AE24" s="21">
        <f t="shared" si="13"/>
        <v>14777</v>
      </c>
      <c r="AF24" s="51">
        <f t="shared" si="14"/>
        <v>12.531846037320113</v>
      </c>
      <c r="AG24" s="51">
        <f t="shared" si="15"/>
        <v>11.51825523025598</v>
      </c>
      <c r="AH24" s="21">
        <v>226</v>
      </c>
      <c r="AI24" s="21">
        <v>252</v>
      </c>
      <c r="AJ24" s="51">
        <f t="shared" si="16"/>
        <v>7.6171216717222778</v>
      </c>
      <c r="AK24" s="51">
        <f t="shared" si="23"/>
        <v>8.7287842050571527</v>
      </c>
      <c r="AL24" s="21">
        <v>34</v>
      </c>
      <c r="AM24" s="21">
        <v>46</v>
      </c>
      <c r="AN24" s="51">
        <f t="shared" si="17"/>
        <v>4.101326899879373</v>
      </c>
      <c r="AO24" s="51">
        <f t="shared" si="24"/>
        <v>10.383747178329571</v>
      </c>
      <c r="AP24" s="21">
        <v>636</v>
      </c>
      <c r="AQ24" s="21">
        <v>416</v>
      </c>
      <c r="AR24" s="51">
        <f t="shared" si="18"/>
        <v>7.38075896483695</v>
      </c>
      <c r="AS24" s="51">
        <f t="shared" si="25"/>
        <v>4.2754367934224042</v>
      </c>
      <c r="AT24" s="21">
        <v>9</v>
      </c>
      <c r="AU24" s="21">
        <v>18</v>
      </c>
      <c r="AV24" s="51">
        <f t="shared" si="19"/>
        <v>0.41918956683744757</v>
      </c>
      <c r="AW24" s="51">
        <f t="shared" si="26"/>
        <v>1.0483401281304601</v>
      </c>
      <c r="AX24" s="21">
        <f t="shared" si="1"/>
        <v>905</v>
      </c>
      <c r="AY24" s="21">
        <f t="shared" si="20"/>
        <v>732</v>
      </c>
      <c r="AZ24" s="51">
        <f t="shared" si="21"/>
        <v>6.2156593406593412</v>
      </c>
      <c r="BA24" s="51">
        <f t="shared" si="22"/>
        <v>4.9536441767611832</v>
      </c>
      <c r="BB24" s="28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x14ac:dyDescent="0.2">
      <c r="A25" s="43" t="s">
        <v>59</v>
      </c>
      <c r="B25" s="17" t="s">
        <v>87</v>
      </c>
      <c r="C25" s="21">
        <v>20265</v>
      </c>
      <c r="D25" s="21">
        <v>27607</v>
      </c>
      <c r="E25" s="21">
        <v>3722</v>
      </c>
      <c r="F25" s="21">
        <v>2407</v>
      </c>
      <c r="G25" s="21">
        <v>24771</v>
      </c>
      <c r="H25" s="21">
        <v>27086</v>
      </c>
      <c r="I25" s="21">
        <v>20924</v>
      </c>
      <c r="J25" s="21">
        <v>22000</v>
      </c>
      <c r="K25" s="21">
        <f t="shared" si="2"/>
        <v>69682</v>
      </c>
      <c r="L25" s="21">
        <f t="shared" si="3"/>
        <v>79100</v>
      </c>
      <c r="M25" s="51">
        <f t="shared" si="4"/>
        <v>13.515685542894857</v>
      </c>
      <c r="N25" s="21">
        <v>1856</v>
      </c>
      <c r="O25" s="21">
        <v>2170</v>
      </c>
      <c r="P25" s="51">
        <f t="shared" si="5"/>
        <v>9.1586479151245985</v>
      </c>
      <c r="Q25" s="51">
        <f t="shared" si="6"/>
        <v>7.8603252798203354</v>
      </c>
      <c r="R25" s="21">
        <v>584</v>
      </c>
      <c r="S25" s="21">
        <v>404</v>
      </c>
      <c r="T25" s="51">
        <f t="shared" si="7"/>
        <v>15.69048898441698</v>
      </c>
      <c r="U25" s="51">
        <f t="shared" si="8"/>
        <v>16.784378894889905</v>
      </c>
      <c r="V25" s="21">
        <v>5823</v>
      </c>
      <c r="W25" s="21">
        <v>6524</v>
      </c>
      <c r="X25" s="51">
        <f t="shared" si="9"/>
        <v>23.507327116386094</v>
      </c>
      <c r="Y25" s="51">
        <f t="shared" si="10"/>
        <v>24.086243815993502</v>
      </c>
      <c r="Z25" s="21">
        <v>1854</v>
      </c>
      <c r="AA25" s="21">
        <v>1504</v>
      </c>
      <c r="AB25" s="51">
        <f t="shared" si="11"/>
        <v>8.8606385012425921</v>
      </c>
      <c r="AC25" s="51">
        <f t="shared" si="12"/>
        <v>6.836363636363636</v>
      </c>
      <c r="AD25" s="21">
        <f t="shared" si="0"/>
        <v>10117</v>
      </c>
      <c r="AE25" s="21">
        <f t="shared" si="13"/>
        <v>10602</v>
      </c>
      <c r="AF25" s="51">
        <f t="shared" si="14"/>
        <v>14.51881404092879</v>
      </c>
      <c r="AG25" s="51">
        <f t="shared" si="15"/>
        <v>13.403286978508216</v>
      </c>
      <c r="AH25" s="21">
        <v>337</v>
      </c>
      <c r="AI25" s="21">
        <v>456</v>
      </c>
      <c r="AJ25" s="51">
        <f t="shared" si="16"/>
        <v>18.157327586206897</v>
      </c>
      <c r="AK25" s="51">
        <f t="shared" si="23"/>
        <v>21.013824884792626</v>
      </c>
      <c r="AL25" s="21">
        <v>54</v>
      </c>
      <c r="AM25" s="21">
        <v>51</v>
      </c>
      <c r="AN25" s="51">
        <f t="shared" si="17"/>
        <v>9.2465753424657535</v>
      </c>
      <c r="AO25" s="51">
        <f t="shared" si="24"/>
        <v>12.623762376237623</v>
      </c>
      <c r="AP25" s="21">
        <v>921</v>
      </c>
      <c r="AQ25" s="21">
        <v>613</v>
      </c>
      <c r="AR25" s="51">
        <f t="shared" si="18"/>
        <v>15.816589386913963</v>
      </c>
      <c r="AS25" s="51">
        <f t="shared" si="25"/>
        <v>9.3960760269773136</v>
      </c>
      <c r="AT25" s="21">
        <v>95</v>
      </c>
      <c r="AU25" s="21">
        <v>25</v>
      </c>
      <c r="AV25" s="51">
        <f t="shared" si="19"/>
        <v>5.1240560949298812</v>
      </c>
      <c r="AW25" s="51">
        <f t="shared" si="26"/>
        <v>1.6622340425531914</v>
      </c>
      <c r="AX25" s="21">
        <f t="shared" si="1"/>
        <v>1407</v>
      </c>
      <c r="AY25" s="21">
        <f t="shared" si="20"/>
        <v>1145</v>
      </c>
      <c r="AZ25" s="51">
        <f t="shared" si="21"/>
        <v>13.90728476821192</v>
      </c>
      <c r="BA25" s="51">
        <f t="shared" si="22"/>
        <v>10.799849085078288</v>
      </c>
      <c r="BB25" s="28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x14ac:dyDescent="0.2">
      <c r="A26" s="43" t="s">
        <v>60</v>
      </c>
      <c r="B26" s="17" t="s">
        <v>88</v>
      </c>
      <c r="C26" s="21">
        <v>30196</v>
      </c>
      <c r="D26" s="21">
        <v>42460</v>
      </c>
      <c r="E26" s="21">
        <v>3424</v>
      </c>
      <c r="F26" s="21">
        <v>2294</v>
      </c>
      <c r="G26" s="21">
        <v>32890</v>
      </c>
      <c r="H26" s="21">
        <v>37928</v>
      </c>
      <c r="I26" s="21">
        <v>17010</v>
      </c>
      <c r="J26" s="21">
        <v>18099</v>
      </c>
      <c r="K26" s="21">
        <f t="shared" si="2"/>
        <v>83520</v>
      </c>
      <c r="L26" s="21">
        <f t="shared" si="3"/>
        <v>100781</v>
      </c>
      <c r="M26" s="51">
        <f t="shared" si="4"/>
        <v>20.666906130268202</v>
      </c>
      <c r="N26" s="21">
        <v>2380</v>
      </c>
      <c r="O26" s="21">
        <v>2870</v>
      </c>
      <c r="P26" s="51">
        <f t="shared" si="5"/>
        <v>7.8818386541263745</v>
      </c>
      <c r="Q26" s="51">
        <f t="shared" si="6"/>
        <v>6.7593028732925111</v>
      </c>
      <c r="R26" s="21">
        <v>707</v>
      </c>
      <c r="S26" s="21">
        <v>319</v>
      </c>
      <c r="T26" s="51">
        <f t="shared" si="7"/>
        <v>20.648364485981308</v>
      </c>
      <c r="U26" s="51">
        <f t="shared" si="8"/>
        <v>13.905841325196164</v>
      </c>
      <c r="V26" s="21">
        <v>5580</v>
      </c>
      <c r="W26" s="21">
        <v>7858</v>
      </c>
      <c r="X26" s="51">
        <f t="shared" si="9"/>
        <v>16.965643052599575</v>
      </c>
      <c r="Y26" s="51">
        <f t="shared" si="10"/>
        <v>20.718202910778317</v>
      </c>
      <c r="Z26" s="21">
        <v>785</v>
      </c>
      <c r="AA26" s="21">
        <v>789</v>
      </c>
      <c r="AB26" s="51">
        <f t="shared" si="11"/>
        <v>4.6149323927101706</v>
      </c>
      <c r="AC26" s="51">
        <f t="shared" si="12"/>
        <v>4.3593568705453345</v>
      </c>
      <c r="AD26" s="21">
        <f t="shared" si="0"/>
        <v>9452</v>
      </c>
      <c r="AE26" s="21">
        <f t="shared" si="13"/>
        <v>11836</v>
      </c>
      <c r="AF26" s="51">
        <f t="shared" si="14"/>
        <v>11.31704980842912</v>
      </c>
      <c r="AG26" s="51">
        <f t="shared" si="15"/>
        <v>11.744277195106219</v>
      </c>
      <c r="AH26" s="21">
        <v>429</v>
      </c>
      <c r="AI26" s="21">
        <v>533</v>
      </c>
      <c r="AJ26" s="51">
        <f t="shared" si="16"/>
        <v>18.025210084033613</v>
      </c>
      <c r="AK26" s="51">
        <f t="shared" si="23"/>
        <v>18.571428571428573</v>
      </c>
      <c r="AL26" s="21">
        <v>31</v>
      </c>
      <c r="AM26" s="21">
        <v>48</v>
      </c>
      <c r="AN26" s="51">
        <f t="shared" si="17"/>
        <v>4.3847241867043847</v>
      </c>
      <c r="AO26" s="51">
        <f t="shared" si="24"/>
        <v>15.047021943573668</v>
      </c>
      <c r="AP26" s="21">
        <v>393</v>
      </c>
      <c r="AQ26" s="21">
        <v>365</v>
      </c>
      <c r="AR26" s="51">
        <f t="shared" si="18"/>
        <v>7.043010752688172</v>
      </c>
      <c r="AS26" s="51">
        <f t="shared" si="25"/>
        <v>4.6449478238737596</v>
      </c>
      <c r="AT26" s="21">
        <v>60</v>
      </c>
      <c r="AU26" s="21">
        <v>1</v>
      </c>
      <c r="AV26" s="51">
        <f t="shared" si="19"/>
        <v>7.6433121019108281</v>
      </c>
      <c r="AW26" s="51">
        <f t="shared" si="26"/>
        <v>0.12674271229404308</v>
      </c>
      <c r="AX26" s="21">
        <f t="shared" si="1"/>
        <v>913</v>
      </c>
      <c r="AY26" s="21">
        <f t="shared" si="20"/>
        <v>947</v>
      </c>
      <c r="AZ26" s="51">
        <f t="shared" si="21"/>
        <v>9.6593313584426568</v>
      </c>
      <c r="BA26" s="51">
        <f t="shared" si="22"/>
        <v>8.0010138560324435</v>
      </c>
      <c r="BB26" s="28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x14ac:dyDescent="0.2">
      <c r="A27" s="43" t="s">
        <v>61</v>
      </c>
      <c r="B27" s="17" t="s">
        <v>89</v>
      </c>
      <c r="C27" s="21">
        <v>21289</v>
      </c>
      <c r="D27" s="21">
        <v>28014</v>
      </c>
      <c r="E27" s="21">
        <v>3007</v>
      </c>
      <c r="F27" s="21">
        <v>1618</v>
      </c>
      <c r="G27" s="21">
        <v>22058</v>
      </c>
      <c r="H27" s="21">
        <v>22774</v>
      </c>
      <c r="I27" s="21">
        <v>13813</v>
      </c>
      <c r="J27" s="21">
        <v>17710</v>
      </c>
      <c r="K27" s="21">
        <f t="shared" si="2"/>
        <v>60167</v>
      </c>
      <c r="L27" s="21">
        <f t="shared" si="3"/>
        <v>70116</v>
      </c>
      <c r="M27" s="51">
        <f t="shared" si="4"/>
        <v>16.535642461814632</v>
      </c>
      <c r="N27" s="21">
        <v>1563</v>
      </c>
      <c r="O27" s="21">
        <v>1830</v>
      </c>
      <c r="P27" s="51">
        <f t="shared" si="5"/>
        <v>7.3418197191037624</v>
      </c>
      <c r="Q27" s="51">
        <f t="shared" si="6"/>
        <v>6.5324480616834437</v>
      </c>
      <c r="R27" s="21">
        <v>491</v>
      </c>
      <c r="S27" s="21">
        <v>212</v>
      </c>
      <c r="T27" s="51">
        <f t="shared" si="7"/>
        <v>16.328566677751912</v>
      </c>
      <c r="U27" s="51">
        <f t="shared" si="8"/>
        <v>13.102595797280594</v>
      </c>
      <c r="V27" s="21">
        <v>3965</v>
      </c>
      <c r="W27" s="21">
        <v>3930</v>
      </c>
      <c r="X27" s="51">
        <f t="shared" si="9"/>
        <v>17.975337745942515</v>
      </c>
      <c r="Y27" s="51">
        <f t="shared" si="10"/>
        <v>17.256520593659435</v>
      </c>
      <c r="Z27" s="21">
        <v>605</v>
      </c>
      <c r="AA27" s="21">
        <v>649</v>
      </c>
      <c r="AB27" s="51">
        <f t="shared" si="11"/>
        <v>4.3799319481647725</v>
      </c>
      <c r="AC27" s="51">
        <f t="shared" si="12"/>
        <v>3.6645962732919255</v>
      </c>
      <c r="AD27" s="21">
        <f t="shared" si="0"/>
        <v>6624</v>
      </c>
      <c r="AE27" s="21">
        <f t="shared" si="13"/>
        <v>6621</v>
      </c>
      <c r="AF27" s="51">
        <f t="shared" si="14"/>
        <v>11.009357288879286</v>
      </c>
      <c r="AG27" s="51">
        <f t="shared" si="15"/>
        <v>9.4429231559130571</v>
      </c>
      <c r="AH27" s="21">
        <v>408</v>
      </c>
      <c r="AI27" s="21">
        <v>307</v>
      </c>
      <c r="AJ27" s="51">
        <f t="shared" si="16"/>
        <v>26.103646833013432</v>
      </c>
      <c r="AK27" s="51">
        <f t="shared" si="23"/>
        <v>16.775956284153004</v>
      </c>
      <c r="AL27" s="21">
        <v>24</v>
      </c>
      <c r="AM27" s="21">
        <v>30</v>
      </c>
      <c r="AN27" s="51">
        <f t="shared" si="17"/>
        <v>4.887983706720977</v>
      </c>
      <c r="AO27" s="51">
        <f t="shared" si="24"/>
        <v>14.150943396226415</v>
      </c>
      <c r="AP27" s="21">
        <v>370</v>
      </c>
      <c r="AQ27" s="21">
        <v>387</v>
      </c>
      <c r="AR27" s="51">
        <f t="shared" si="18"/>
        <v>9.3316519546027745</v>
      </c>
      <c r="AS27" s="51">
        <f t="shared" si="25"/>
        <v>9.8473282442748094</v>
      </c>
      <c r="AT27" s="21">
        <v>3</v>
      </c>
      <c r="AU27" s="21">
        <v>4</v>
      </c>
      <c r="AV27" s="51">
        <f t="shared" si="19"/>
        <v>0.49586776859504134</v>
      </c>
      <c r="AW27" s="51">
        <f t="shared" si="26"/>
        <v>0.6163328197226503</v>
      </c>
      <c r="AX27" s="21">
        <f t="shared" si="1"/>
        <v>805</v>
      </c>
      <c r="AY27" s="21">
        <f t="shared" si="20"/>
        <v>728</v>
      </c>
      <c r="AZ27" s="51">
        <f t="shared" si="21"/>
        <v>12.152777777777777</v>
      </c>
      <c r="BA27" s="51">
        <f t="shared" si="22"/>
        <v>10.995317927805468</v>
      </c>
      <c r="BB27" s="28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x14ac:dyDescent="0.2">
      <c r="A28" s="43" t="s">
        <v>62</v>
      </c>
      <c r="B28" s="17" t="s">
        <v>90</v>
      </c>
      <c r="C28" s="21">
        <v>68562</v>
      </c>
      <c r="D28" s="21">
        <v>99911</v>
      </c>
      <c r="E28" s="21">
        <v>6368</v>
      </c>
      <c r="F28" s="21">
        <v>4523</v>
      </c>
      <c r="G28" s="21">
        <v>88834</v>
      </c>
      <c r="H28" s="21">
        <v>93480</v>
      </c>
      <c r="I28" s="21">
        <v>49932</v>
      </c>
      <c r="J28" s="21">
        <v>48790</v>
      </c>
      <c r="K28" s="21">
        <f t="shared" si="2"/>
        <v>213696</v>
      </c>
      <c r="L28" s="21">
        <f t="shared" si="3"/>
        <v>246704</v>
      </c>
      <c r="M28" s="51">
        <f t="shared" si="4"/>
        <v>15.446241389637621</v>
      </c>
      <c r="N28" s="21">
        <v>7558</v>
      </c>
      <c r="O28" s="21">
        <v>9773</v>
      </c>
      <c r="P28" s="51">
        <f t="shared" si="5"/>
        <v>11.023599078206587</v>
      </c>
      <c r="Q28" s="51">
        <f t="shared" si="6"/>
        <v>9.7817057180890998</v>
      </c>
      <c r="R28" s="21">
        <v>1202</v>
      </c>
      <c r="S28" s="21">
        <v>825</v>
      </c>
      <c r="T28" s="51">
        <f t="shared" si="7"/>
        <v>18.875628140703519</v>
      </c>
      <c r="U28" s="51">
        <f t="shared" si="8"/>
        <v>18.240106124253813</v>
      </c>
      <c r="V28" s="21">
        <v>17195</v>
      </c>
      <c r="W28" s="21">
        <v>19842</v>
      </c>
      <c r="X28" s="51">
        <f t="shared" si="9"/>
        <v>19.356327532251168</v>
      </c>
      <c r="Y28" s="51">
        <f t="shared" si="10"/>
        <v>21.225930680359433</v>
      </c>
      <c r="Z28" s="21">
        <v>2340</v>
      </c>
      <c r="AA28" s="21">
        <v>2688</v>
      </c>
      <c r="AB28" s="51">
        <f t="shared" si="11"/>
        <v>4.6863734679163658</v>
      </c>
      <c r="AC28" s="51">
        <f t="shared" si="12"/>
        <v>5.5093256814921086</v>
      </c>
      <c r="AD28" s="21">
        <f t="shared" si="0"/>
        <v>28295</v>
      </c>
      <c r="AE28" s="21">
        <f t="shared" si="13"/>
        <v>33128</v>
      </c>
      <c r="AF28" s="51">
        <f t="shared" si="14"/>
        <v>13.240771937705901</v>
      </c>
      <c r="AG28" s="51">
        <f t="shared" si="15"/>
        <v>13.428237888319606</v>
      </c>
      <c r="AH28" s="21">
        <v>1882</v>
      </c>
      <c r="AI28" s="21">
        <v>1662</v>
      </c>
      <c r="AJ28" s="51">
        <f t="shared" si="16"/>
        <v>24.900767398782747</v>
      </c>
      <c r="AK28" s="51">
        <f t="shared" si="23"/>
        <v>17.006037040826769</v>
      </c>
      <c r="AL28" s="21">
        <v>76</v>
      </c>
      <c r="AM28" s="21">
        <v>101</v>
      </c>
      <c r="AN28" s="51">
        <f t="shared" si="17"/>
        <v>6.3227953410981694</v>
      </c>
      <c r="AO28" s="51">
        <f t="shared" si="24"/>
        <v>12.242424242424242</v>
      </c>
      <c r="AP28" s="21">
        <v>2512</v>
      </c>
      <c r="AQ28" s="21">
        <v>1759</v>
      </c>
      <c r="AR28" s="51">
        <f t="shared" si="18"/>
        <v>14.608897935446349</v>
      </c>
      <c r="AS28" s="51">
        <f t="shared" si="25"/>
        <v>8.8650337667573833</v>
      </c>
      <c r="AT28" s="21">
        <v>23</v>
      </c>
      <c r="AU28" s="21">
        <v>11</v>
      </c>
      <c r="AV28" s="51">
        <f t="shared" si="19"/>
        <v>0.98290598290598286</v>
      </c>
      <c r="AW28" s="51">
        <f t="shared" si="26"/>
        <v>0.40922619047619052</v>
      </c>
      <c r="AX28" s="21">
        <f t="shared" si="1"/>
        <v>4493</v>
      </c>
      <c r="AY28" s="21">
        <f t="shared" si="20"/>
        <v>3533</v>
      </c>
      <c r="AZ28" s="51">
        <f t="shared" si="21"/>
        <v>15.879130588443187</v>
      </c>
      <c r="BA28" s="51">
        <f t="shared" si="22"/>
        <v>10.664694518232311</v>
      </c>
      <c r="BB28" s="28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x14ac:dyDescent="0.2">
      <c r="A29" s="43" t="s">
        <v>63</v>
      </c>
      <c r="B29" s="17" t="s">
        <v>91</v>
      </c>
      <c r="C29" s="21">
        <v>32422</v>
      </c>
      <c r="D29" s="21">
        <v>44306</v>
      </c>
      <c r="E29" s="21">
        <v>2685</v>
      </c>
      <c r="F29" s="21">
        <v>2037</v>
      </c>
      <c r="G29" s="21">
        <v>36426</v>
      </c>
      <c r="H29" s="21">
        <v>40019</v>
      </c>
      <c r="I29" s="21">
        <v>27104</v>
      </c>
      <c r="J29" s="21">
        <v>27221</v>
      </c>
      <c r="K29" s="21">
        <f t="shared" si="2"/>
        <v>98637</v>
      </c>
      <c r="L29" s="21">
        <f t="shared" si="3"/>
        <v>113583</v>
      </c>
      <c r="M29" s="51">
        <f t="shared" si="4"/>
        <v>15.152528969859191</v>
      </c>
      <c r="N29" s="21">
        <v>3728</v>
      </c>
      <c r="O29" s="21">
        <v>4402</v>
      </c>
      <c r="P29" s="51">
        <f t="shared" si="5"/>
        <v>11.498365307507248</v>
      </c>
      <c r="Q29" s="51">
        <f t="shared" si="6"/>
        <v>9.935448923396379</v>
      </c>
      <c r="R29" s="21">
        <v>910</v>
      </c>
      <c r="S29" s="21">
        <v>488</v>
      </c>
      <c r="T29" s="51">
        <f t="shared" si="7"/>
        <v>33.891992551210429</v>
      </c>
      <c r="U29" s="51">
        <f t="shared" si="8"/>
        <v>23.956799214531173</v>
      </c>
      <c r="V29" s="21">
        <v>9491</v>
      </c>
      <c r="W29" s="21">
        <v>10365</v>
      </c>
      <c r="X29" s="51">
        <f t="shared" si="9"/>
        <v>26.055564706528305</v>
      </c>
      <c r="Y29" s="51">
        <f t="shared" si="10"/>
        <v>25.900197406232039</v>
      </c>
      <c r="Z29" s="21">
        <v>2162</v>
      </c>
      <c r="AA29" s="21">
        <v>1831</v>
      </c>
      <c r="AB29" s="51">
        <f t="shared" si="11"/>
        <v>7.9766824085005901</v>
      </c>
      <c r="AC29" s="51">
        <f t="shared" si="12"/>
        <v>6.7264244517100762</v>
      </c>
      <c r="AD29" s="21">
        <f t="shared" si="0"/>
        <v>16291</v>
      </c>
      <c r="AE29" s="21">
        <f t="shared" si="13"/>
        <v>17086</v>
      </c>
      <c r="AF29" s="51">
        <f t="shared" si="14"/>
        <v>16.516114642578341</v>
      </c>
      <c r="AG29" s="51">
        <f t="shared" si="15"/>
        <v>15.042744072616502</v>
      </c>
      <c r="AH29" s="21">
        <v>662</v>
      </c>
      <c r="AI29" s="21">
        <v>1041</v>
      </c>
      <c r="AJ29" s="51">
        <f t="shared" si="16"/>
        <v>17.757510729613735</v>
      </c>
      <c r="AK29" s="51">
        <f t="shared" si="23"/>
        <v>23.648341662880508</v>
      </c>
      <c r="AL29" s="21">
        <v>81</v>
      </c>
      <c r="AM29" s="21">
        <v>136</v>
      </c>
      <c r="AN29" s="51">
        <f t="shared" si="17"/>
        <v>8.9010989010989015</v>
      </c>
      <c r="AO29" s="51">
        <f t="shared" si="24"/>
        <v>27.868852459016392</v>
      </c>
      <c r="AP29" s="21">
        <v>1801</v>
      </c>
      <c r="AQ29" s="21">
        <v>1262</v>
      </c>
      <c r="AR29" s="51">
        <f t="shared" si="18"/>
        <v>18.975871878621852</v>
      </c>
      <c r="AS29" s="51">
        <f t="shared" si="25"/>
        <v>12.175590931017849</v>
      </c>
      <c r="AT29" s="21">
        <v>31</v>
      </c>
      <c r="AU29" s="21">
        <v>32</v>
      </c>
      <c r="AV29" s="51">
        <f t="shared" si="19"/>
        <v>1.4338575393154487</v>
      </c>
      <c r="AW29" s="51">
        <f t="shared" si="26"/>
        <v>1.7476788640087382</v>
      </c>
      <c r="AX29" s="21">
        <f t="shared" si="1"/>
        <v>2575</v>
      </c>
      <c r="AY29" s="21">
        <f t="shared" si="20"/>
        <v>2471</v>
      </c>
      <c r="AZ29" s="51">
        <f t="shared" si="21"/>
        <v>15.806273402492174</v>
      </c>
      <c r="BA29" s="51">
        <f t="shared" si="22"/>
        <v>14.462132740255178</v>
      </c>
      <c r="BB29" s="28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x14ac:dyDescent="0.2">
      <c r="A30" s="43" t="s">
        <v>64</v>
      </c>
      <c r="B30" s="17" t="s">
        <v>92</v>
      </c>
      <c r="C30" s="21">
        <v>25013</v>
      </c>
      <c r="D30" s="21">
        <v>35637</v>
      </c>
      <c r="E30" s="21">
        <v>3596</v>
      </c>
      <c r="F30" s="21">
        <v>2678</v>
      </c>
      <c r="G30" s="21">
        <v>33561</v>
      </c>
      <c r="H30" s="21">
        <v>35892</v>
      </c>
      <c r="I30" s="21">
        <v>21222</v>
      </c>
      <c r="J30" s="21">
        <v>22345</v>
      </c>
      <c r="K30" s="21">
        <f t="shared" si="2"/>
        <v>83392</v>
      </c>
      <c r="L30" s="21">
        <f t="shared" si="3"/>
        <v>96552</v>
      </c>
      <c r="M30" s="51">
        <f t="shared" si="4"/>
        <v>15.780890253261703</v>
      </c>
      <c r="N30" s="21">
        <v>1916</v>
      </c>
      <c r="O30" s="21">
        <v>2164</v>
      </c>
      <c r="P30" s="51">
        <f t="shared" si="5"/>
        <v>7.6600167912685411</v>
      </c>
      <c r="Q30" s="51">
        <f t="shared" si="6"/>
        <v>6.072340544939248</v>
      </c>
      <c r="R30" s="21">
        <v>694</v>
      </c>
      <c r="S30" s="21">
        <v>415</v>
      </c>
      <c r="T30" s="51">
        <f t="shared" si="7"/>
        <v>19.299221357063402</v>
      </c>
      <c r="U30" s="51">
        <f t="shared" si="8"/>
        <v>15.496639283047051</v>
      </c>
      <c r="V30" s="21">
        <v>6324</v>
      </c>
      <c r="W30" s="21">
        <v>7356</v>
      </c>
      <c r="X30" s="51">
        <f t="shared" si="9"/>
        <v>18.843300259229462</v>
      </c>
      <c r="Y30" s="51">
        <f t="shared" si="10"/>
        <v>20.494817786693414</v>
      </c>
      <c r="Z30" s="21">
        <v>1155</v>
      </c>
      <c r="AA30" s="21">
        <v>1175</v>
      </c>
      <c r="AB30" s="51">
        <f t="shared" si="11"/>
        <v>5.4424653661294879</v>
      </c>
      <c r="AC30" s="51">
        <f t="shared" si="12"/>
        <v>5.2584470798836431</v>
      </c>
      <c r="AD30" s="21">
        <f t="shared" si="0"/>
        <v>10089</v>
      </c>
      <c r="AE30" s="21">
        <f t="shared" si="13"/>
        <v>11110</v>
      </c>
      <c r="AF30" s="51">
        <f t="shared" si="14"/>
        <v>12.098282808902534</v>
      </c>
      <c r="AG30" s="51">
        <f t="shared" si="15"/>
        <v>11.506752837849035</v>
      </c>
      <c r="AH30" s="21">
        <v>343</v>
      </c>
      <c r="AI30" s="21">
        <v>261</v>
      </c>
      <c r="AJ30" s="51">
        <f t="shared" si="16"/>
        <v>17.90187891440501</v>
      </c>
      <c r="AK30" s="51">
        <f t="shared" si="23"/>
        <v>12.060998151571164</v>
      </c>
      <c r="AL30" s="21">
        <v>42</v>
      </c>
      <c r="AM30" s="21">
        <v>28</v>
      </c>
      <c r="AN30" s="51">
        <f t="shared" si="17"/>
        <v>6.0518731988472618</v>
      </c>
      <c r="AO30" s="51">
        <f t="shared" si="24"/>
        <v>6.7469879518072293</v>
      </c>
      <c r="AP30" s="21">
        <v>656</v>
      </c>
      <c r="AQ30" s="21">
        <v>176</v>
      </c>
      <c r="AR30" s="51">
        <f t="shared" si="18"/>
        <v>10.373181530676787</v>
      </c>
      <c r="AS30" s="51">
        <f t="shared" si="25"/>
        <v>2.392604676454595</v>
      </c>
      <c r="AT30" s="21">
        <v>5</v>
      </c>
      <c r="AU30" s="21">
        <v>3</v>
      </c>
      <c r="AV30" s="51">
        <f t="shared" si="19"/>
        <v>0.4329004329004329</v>
      </c>
      <c r="AW30" s="51">
        <f t="shared" si="26"/>
        <v>0.25531914893617019</v>
      </c>
      <c r="AX30" s="21">
        <f t="shared" si="1"/>
        <v>1046</v>
      </c>
      <c r="AY30" s="21">
        <f t="shared" si="20"/>
        <v>468</v>
      </c>
      <c r="AZ30" s="51">
        <f t="shared" si="21"/>
        <v>10.367727227673704</v>
      </c>
      <c r="BA30" s="51">
        <f t="shared" si="22"/>
        <v>4.2124212421242122</v>
      </c>
      <c r="BB30" s="28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x14ac:dyDescent="0.2">
      <c r="A31" s="43" t="s">
        <v>65</v>
      </c>
      <c r="B31" s="17" t="s">
        <v>93</v>
      </c>
      <c r="C31" s="21">
        <v>25306</v>
      </c>
      <c r="D31" s="21">
        <v>32065</v>
      </c>
      <c r="E31" s="21">
        <v>4014</v>
      </c>
      <c r="F31" s="21">
        <v>2457</v>
      </c>
      <c r="G31" s="21">
        <v>34418</v>
      </c>
      <c r="H31" s="21">
        <v>33894</v>
      </c>
      <c r="I31" s="21">
        <v>19061</v>
      </c>
      <c r="J31" s="21">
        <v>22281</v>
      </c>
      <c r="K31" s="21">
        <f t="shared" si="2"/>
        <v>82799</v>
      </c>
      <c r="L31" s="21">
        <f t="shared" si="3"/>
        <v>90697</v>
      </c>
      <c r="M31" s="51">
        <f t="shared" si="4"/>
        <v>9.5387625454413723</v>
      </c>
      <c r="N31" s="21">
        <v>2626</v>
      </c>
      <c r="O31" s="21">
        <v>3190</v>
      </c>
      <c r="P31" s="51">
        <f t="shared" si="5"/>
        <v>10.376985695092072</v>
      </c>
      <c r="Q31" s="51">
        <f t="shared" si="6"/>
        <v>9.9485420240137223</v>
      </c>
      <c r="R31" s="21">
        <v>660</v>
      </c>
      <c r="S31" s="21">
        <v>383</v>
      </c>
      <c r="T31" s="51">
        <f t="shared" si="7"/>
        <v>16.442451420029897</v>
      </c>
      <c r="U31" s="51">
        <f t="shared" si="8"/>
        <v>15.588115588115588</v>
      </c>
      <c r="V31" s="21">
        <v>6518</v>
      </c>
      <c r="W31" s="21">
        <v>8303</v>
      </c>
      <c r="X31" s="51">
        <f t="shared" si="9"/>
        <v>18.937765122900807</v>
      </c>
      <c r="Y31" s="51">
        <f t="shared" si="10"/>
        <v>24.496961114061484</v>
      </c>
      <c r="Z31" s="21">
        <v>1408</v>
      </c>
      <c r="AA31" s="21">
        <v>1424</v>
      </c>
      <c r="AB31" s="51">
        <f t="shared" si="11"/>
        <v>7.3868107654372812</v>
      </c>
      <c r="AC31" s="51">
        <f t="shared" si="12"/>
        <v>6.3910955522642618</v>
      </c>
      <c r="AD31" s="21">
        <f t="shared" si="0"/>
        <v>11212</v>
      </c>
      <c r="AE31" s="21">
        <f t="shared" si="13"/>
        <v>13300</v>
      </c>
      <c r="AF31" s="51">
        <f t="shared" si="14"/>
        <v>13.541226343313326</v>
      </c>
      <c r="AG31" s="51">
        <f t="shared" si="15"/>
        <v>14.664211605676043</v>
      </c>
      <c r="AH31" s="21">
        <v>573</v>
      </c>
      <c r="AI31" s="21">
        <v>744</v>
      </c>
      <c r="AJ31" s="51">
        <f t="shared" si="16"/>
        <v>21.820258948971823</v>
      </c>
      <c r="AK31" s="51">
        <f t="shared" si="23"/>
        <v>23.322884012539184</v>
      </c>
      <c r="AL31" s="21">
        <v>36</v>
      </c>
      <c r="AM31" s="21">
        <v>60</v>
      </c>
      <c r="AN31" s="51">
        <f t="shared" si="17"/>
        <v>5.4545454545454541</v>
      </c>
      <c r="AO31" s="51">
        <f t="shared" si="24"/>
        <v>15.66579634464752</v>
      </c>
      <c r="AP31" s="21">
        <v>749</v>
      </c>
      <c r="AQ31" s="21">
        <v>694</v>
      </c>
      <c r="AR31" s="51">
        <f t="shared" si="18"/>
        <v>11.491254986192082</v>
      </c>
      <c r="AS31" s="51">
        <f t="shared" si="25"/>
        <v>8.3584246657834527</v>
      </c>
      <c r="AT31" s="21">
        <v>8</v>
      </c>
      <c r="AU31" s="21">
        <v>21</v>
      </c>
      <c r="AV31" s="51">
        <f t="shared" si="19"/>
        <v>0.56818181818181823</v>
      </c>
      <c r="AW31" s="51">
        <f t="shared" si="26"/>
        <v>1.4747191011235954</v>
      </c>
      <c r="AX31" s="21">
        <f t="shared" si="1"/>
        <v>1366</v>
      </c>
      <c r="AY31" s="21">
        <f t="shared" si="20"/>
        <v>1519</v>
      </c>
      <c r="AZ31" s="51">
        <f t="shared" si="21"/>
        <v>12.183374955404922</v>
      </c>
      <c r="BA31" s="51">
        <f t="shared" si="22"/>
        <v>11.421052631578947</v>
      </c>
      <c r="BB31" s="28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x14ac:dyDescent="0.2">
      <c r="A32" s="43" t="s">
        <v>66</v>
      </c>
      <c r="B32" s="17" t="s">
        <v>94</v>
      </c>
      <c r="C32" s="21">
        <v>11848</v>
      </c>
      <c r="D32" s="21">
        <v>17227</v>
      </c>
      <c r="E32" s="21">
        <v>1392</v>
      </c>
      <c r="F32" s="21">
        <v>1209</v>
      </c>
      <c r="G32" s="21">
        <v>18646</v>
      </c>
      <c r="H32" s="21">
        <v>18006</v>
      </c>
      <c r="I32" s="21">
        <v>18028</v>
      </c>
      <c r="J32" s="21">
        <v>21118</v>
      </c>
      <c r="K32" s="21">
        <f t="shared" si="2"/>
        <v>49914</v>
      </c>
      <c r="L32" s="21">
        <f t="shared" si="3"/>
        <v>57560</v>
      </c>
      <c r="M32" s="51">
        <f t="shared" si="4"/>
        <v>15.318347557799413</v>
      </c>
      <c r="N32" s="21">
        <v>590</v>
      </c>
      <c r="O32" s="21">
        <v>832</v>
      </c>
      <c r="P32" s="51">
        <f t="shared" si="5"/>
        <v>4.9797434166103987</v>
      </c>
      <c r="Q32" s="51">
        <f t="shared" si="6"/>
        <v>4.8296279096766703</v>
      </c>
      <c r="R32" s="21">
        <v>153</v>
      </c>
      <c r="S32" s="21">
        <v>118</v>
      </c>
      <c r="T32" s="51">
        <f t="shared" si="7"/>
        <v>10.991379310344827</v>
      </c>
      <c r="U32" s="51">
        <f t="shared" si="8"/>
        <v>9.7601323407775027</v>
      </c>
      <c r="V32" s="21">
        <v>2416</v>
      </c>
      <c r="W32" s="21">
        <v>2712</v>
      </c>
      <c r="X32" s="51">
        <f t="shared" si="9"/>
        <v>12.957202617183311</v>
      </c>
      <c r="Y32" s="51">
        <f t="shared" si="10"/>
        <v>15.061646117960681</v>
      </c>
      <c r="Z32" s="21">
        <v>733</v>
      </c>
      <c r="AA32" s="21">
        <v>1253</v>
      </c>
      <c r="AB32" s="51">
        <f t="shared" si="11"/>
        <v>4.065897492788995</v>
      </c>
      <c r="AC32" s="51">
        <f t="shared" si="12"/>
        <v>5.9333270196041292</v>
      </c>
      <c r="AD32" s="21">
        <f t="shared" si="0"/>
        <v>3892</v>
      </c>
      <c r="AE32" s="21">
        <f t="shared" si="13"/>
        <v>4915</v>
      </c>
      <c r="AF32" s="51">
        <f t="shared" si="14"/>
        <v>7.7974115478623238</v>
      </c>
      <c r="AG32" s="51">
        <f t="shared" si="15"/>
        <v>8.5389159138290474</v>
      </c>
      <c r="AH32" s="21">
        <v>85</v>
      </c>
      <c r="AI32" s="21">
        <v>77</v>
      </c>
      <c r="AJ32" s="51">
        <f t="shared" si="16"/>
        <v>14.40677966101695</v>
      </c>
      <c r="AK32" s="51">
        <f t="shared" si="23"/>
        <v>9.2548076923076934</v>
      </c>
      <c r="AL32" s="21">
        <v>2</v>
      </c>
      <c r="AM32" s="21">
        <v>14</v>
      </c>
      <c r="AN32" s="51">
        <f t="shared" si="17"/>
        <v>1.3071895424836601</v>
      </c>
      <c r="AO32" s="51">
        <f t="shared" si="24"/>
        <v>11.864406779661017</v>
      </c>
      <c r="AP32" s="21">
        <v>206</v>
      </c>
      <c r="AQ32" s="21">
        <v>60</v>
      </c>
      <c r="AR32" s="51">
        <f t="shared" si="18"/>
        <v>8.5264900662251666</v>
      </c>
      <c r="AS32" s="51">
        <f t="shared" si="25"/>
        <v>2.2123893805309733</v>
      </c>
      <c r="AT32" s="21">
        <v>1</v>
      </c>
      <c r="AU32" s="21">
        <v>327</v>
      </c>
      <c r="AV32" s="51">
        <f t="shared" si="19"/>
        <v>0.13642564802182811</v>
      </c>
      <c r="AW32" s="51">
        <f t="shared" si="26"/>
        <v>26.097366320830005</v>
      </c>
      <c r="AX32" s="21">
        <f t="shared" si="1"/>
        <v>294</v>
      </c>
      <c r="AY32" s="21">
        <f t="shared" si="20"/>
        <v>478</v>
      </c>
      <c r="AZ32" s="51">
        <f t="shared" si="21"/>
        <v>7.5539568345323742</v>
      </c>
      <c r="BA32" s="51">
        <f t="shared" si="22"/>
        <v>9.7253306205493377</v>
      </c>
      <c r="BB32" s="28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x14ac:dyDescent="0.2">
      <c r="A33" s="43" t="s">
        <v>67</v>
      </c>
      <c r="B33" s="17" t="s">
        <v>95</v>
      </c>
      <c r="C33" s="21">
        <v>21282</v>
      </c>
      <c r="D33" s="21">
        <v>29714</v>
      </c>
      <c r="E33" s="21">
        <v>5074</v>
      </c>
      <c r="F33" s="21">
        <v>2159</v>
      </c>
      <c r="G33" s="21">
        <v>31969</v>
      </c>
      <c r="H33" s="21">
        <v>34212</v>
      </c>
      <c r="I33" s="21">
        <v>20577</v>
      </c>
      <c r="J33" s="21">
        <v>17910</v>
      </c>
      <c r="K33" s="21">
        <f t="shared" si="2"/>
        <v>78902</v>
      </c>
      <c r="L33" s="21">
        <f t="shared" si="3"/>
        <v>83995</v>
      </c>
      <c r="M33" s="51">
        <f t="shared" si="4"/>
        <v>6.4548427162809645</v>
      </c>
      <c r="N33" s="21">
        <v>1271</v>
      </c>
      <c r="O33" s="21">
        <v>1414</v>
      </c>
      <c r="P33" s="51">
        <f t="shared" si="5"/>
        <v>5.9721830655013619</v>
      </c>
      <c r="Q33" s="51">
        <f t="shared" si="6"/>
        <v>4.7586996028807969</v>
      </c>
      <c r="R33" s="21">
        <v>786</v>
      </c>
      <c r="S33" s="21">
        <v>166</v>
      </c>
      <c r="T33" s="51">
        <f t="shared" si="7"/>
        <v>15.490737091052424</v>
      </c>
      <c r="U33" s="51">
        <f t="shared" si="8"/>
        <v>7.688744789254284</v>
      </c>
      <c r="V33" s="21">
        <v>4548</v>
      </c>
      <c r="W33" s="21">
        <v>4990</v>
      </c>
      <c r="X33" s="51">
        <f t="shared" si="9"/>
        <v>14.226281710406957</v>
      </c>
      <c r="Y33" s="51">
        <f t="shared" si="10"/>
        <v>14.585525546591841</v>
      </c>
      <c r="Z33" s="21">
        <v>988</v>
      </c>
      <c r="AA33" s="21">
        <v>890</v>
      </c>
      <c r="AB33" s="51">
        <f t="shared" si="11"/>
        <v>4.8014773776546633</v>
      </c>
      <c r="AC33" s="51">
        <f t="shared" si="12"/>
        <v>4.96929089893914</v>
      </c>
      <c r="AD33" s="21">
        <f t="shared" si="0"/>
        <v>7593</v>
      </c>
      <c r="AE33" s="21">
        <f t="shared" si="13"/>
        <v>7460</v>
      </c>
      <c r="AF33" s="51">
        <f t="shared" si="14"/>
        <v>9.6233302070923425</v>
      </c>
      <c r="AG33" s="51">
        <f t="shared" si="15"/>
        <v>8.8814810405381284</v>
      </c>
      <c r="AH33" s="21">
        <v>110</v>
      </c>
      <c r="AI33" s="21">
        <v>119</v>
      </c>
      <c r="AJ33" s="51">
        <f t="shared" si="16"/>
        <v>8.6546026750590084</v>
      </c>
      <c r="AK33" s="51">
        <f t="shared" si="23"/>
        <v>8.4158415841584162</v>
      </c>
      <c r="AL33" s="21">
        <v>16</v>
      </c>
      <c r="AM33" s="21">
        <v>17</v>
      </c>
      <c r="AN33" s="51">
        <f t="shared" si="17"/>
        <v>2.0356234096692112</v>
      </c>
      <c r="AO33" s="51">
        <f t="shared" si="24"/>
        <v>10.240963855421686</v>
      </c>
      <c r="AP33" s="21">
        <v>203</v>
      </c>
      <c r="AQ33" s="21">
        <v>96</v>
      </c>
      <c r="AR33" s="51">
        <f t="shared" si="18"/>
        <v>4.4635004397537381</v>
      </c>
      <c r="AS33" s="51">
        <f t="shared" si="25"/>
        <v>1.9238476953907815</v>
      </c>
      <c r="AT33" s="21">
        <v>0</v>
      </c>
      <c r="AU33" s="21">
        <v>1</v>
      </c>
      <c r="AV33" s="51">
        <f t="shared" si="19"/>
        <v>0</v>
      </c>
      <c r="AW33" s="51">
        <f t="shared" si="26"/>
        <v>0.11235955056179776</v>
      </c>
      <c r="AX33" s="21">
        <f t="shared" si="1"/>
        <v>329</v>
      </c>
      <c r="AY33" s="21">
        <f t="shared" si="20"/>
        <v>233</v>
      </c>
      <c r="AZ33" s="51">
        <f t="shared" si="21"/>
        <v>4.3329382325826424</v>
      </c>
      <c r="BA33" s="51">
        <f t="shared" si="22"/>
        <v>3.1233243967828419</v>
      </c>
      <c r="BB33" s="28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x14ac:dyDescent="0.2">
      <c r="A34" s="43" t="s">
        <v>68</v>
      </c>
      <c r="B34" s="17" t="s">
        <v>96</v>
      </c>
      <c r="C34" s="21">
        <v>169942</v>
      </c>
      <c r="D34" s="21">
        <v>174052</v>
      </c>
      <c r="E34" s="21">
        <v>9486</v>
      </c>
      <c r="F34" s="21">
        <v>7391</v>
      </c>
      <c r="G34" s="21">
        <v>97322</v>
      </c>
      <c r="H34" s="21">
        <v>105721</v>
      </c>
      <c r="I34" s="21">
        <v>84131</v>
      </c>
      <c r="J34" s="21">
        <v>84306</v>
      </c>
      <c r="K34" s="21">
        <f t="shared" si="2"/>
        <v>360881</v>
      </c>
      <c r="L34" s="21">
        <f t="shared" si="3"/>
        <v>371470</v>
      </c>
      <c r="M34" s="51">
        <f t="shared" si="4"/>
        <v>2.9342082293054972</v>
      </c>
      <c r="N34" s="22">
        <v>13644</v>
      </c>
      <c r="O34" s="21">
        <v>18148</v>
      </c>
      <c r="P34" s="51">
        <f t="shared" si="5"/>
        <v>8.0286215296983681</v>
      </c>
      <c r="Q34" s="51">
        <f t="shared" si="6"/>
        <v>10.426769011559763</v>
      </c>
      <c r="R34" s="21">
        <v>3387</v>
      </c>
      <c r="S34" s="21">
        <v>1981</v>
      </c>
      <c r="T34" s="51">
        <f t="shared" si="7"/>
        <v>35.705249841872231</v>
      </c>
      <c r="U34" s="51">
        <f t="shared" si="8"/>
        <v>26.802868353402786</v>
      </c>
      <c r="V34" s="21">
        <v>36548</v>
      </c>
      <c r="W34" s="21">
        <v>39203</v>
      </c>
      <c r="X34" s="51">
        <f t="shared" si="9"/>
        <v>37.553687758163626</v>
      </c>
      <c r="Y34" s="51">
        <f t="shared" si="10"/>
        <v>37.081563738519307</v>
      </c>
      <c r="Z34" s="21">
        <v>8236</v>
      </c>
      <c r="AA34" s="21">
        <v>8334</v>
      </c>
      <c r="AB34" s="51">
        <f t="shared" si="11"/>
        <v>9.7894949542974654</v>
      </c>
      <c r="AC34" s="51">
        <f t="shared" si="12"/>
        <v>9.8854174080136659</v>
      </c>
      <c r="AD34" s="21">
        <f t="shared" si="0"/>
        <v>61815</v>
      </c>
      <c r="AE34" s="21">
        <f t="shared" si="13"/>
        <v>67666</v>
      </c>
      <c r="AF34" s="51">
        <f t="shared" si="14"/>
        <v>17.128915071727246</v>
      </c>
      <c r="AG34" s="51">
        <f t="shared" si="15"/>
        <v>18.215737475435432</v>
      </c>
      <c r="AH34" s="21">
        <v>2739</v>
      </c>
      <c r="AI34" s="21">
        <v>3199</v>
      </c>
      <c r="AJ34" s="51">
        <f t="shared" si="16"/>
        <v>20.074758135444153</v>
      </c>
      <c r="AK34" s="51">
        <f t="shared" si="23"/>
        <v>17.627286753361251</v>
      </c>
      <c r="AL34" s="21">
        <v>294</v>
      </c>
      <c r="AM34" s="21">
        <v>612</v>
      </c>
      <c r="AN34" s="51">
        <f t="shared" si="17"/>
        <v>8.6802480070859165</v>
      </c>
      <c r="AO34" s="51">
        <f t="shared" si="24"/>
        <v>30.893488137304391</v>
      </c>
      <c r="AP34" s="21">
        <v>7633</v>
      </c>
      <c r="AQ34" s="21">
        <v>8012</v>
      </c>
      <c r="AR34" s="51">
        <f t="shared" si="18"/>
        <v>20.884863740833971</v>
      </c>
      <c r="AS34" s="51">
        <f t="shared" si="25"/>
        <v>20.43721143790016</v>
      </c>
      <c r="AT34" s="21">
        <v>184</v>
      </c>
      <c r="AU34" s="21">
        <v>110</v>
      </c>
      <c r="AV34" s="51">
        <f t="shared" si="19"/>
        <v>2.2340942204953862</v>
      </c>
      <c r="AW34" s="51">
        <f t="shared" si="26"/>
        <v>1.3198944084473241</v>
      </c>
      <c r="AX34" s="21">
        <f t="shared" si="1"/>
        <v>10850</v>
      </c>
      <c r="AY34" s="21">
        <f t="shared" si="20"/>
        <v>11933</v>
      </c>
      <c r="AZ34" s="51">
        <f t="shared" si="21"/>
        <v>17.552374019250991</v>
      </c>
      <c r="BA34" s="51">
        <f t="shared" si="22"/>
        <v>17.635149114769604</v>
      </c>
      <c r="BB34" s="28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x14ac:dyDescent="0.2">
      <c r="A35" s="168" t="s">
        <v>69</v>
      </c>
      <c r="B35" s="169" t="s">
        <v>97</v>
      </c>
      <c r="C35" s="46"/>
      <c r="D35" s="47"/>
      <c r="E35" s="46"/>
      <c r="F35" s="47"/>
      <c r="G35" s="46"/>
      <c r="H35" s="47"/>
      <c r="I35" s="46"/>
      <c r="J35" s="47"/>
      <c r="K35" s="46"/>
      <c r="L35" s="46"/>
      <c r="M35" s="52"/>
      <c r="N35" s="46"/>
      <c r="O35" s="47"/>
      <c r="P35" s="52"/>
      <c r="Q35" s="52"/>
      <c r="R35" s="46"/>
      <c r="S35" s="47"/>
      <c r="T35" s="52"/>
      <c r="U35" s="52"/>
      <c r="V35" s="46"/>
      <c r="W35" s="47"/>
      <c r="X35" s="52"/>
      <c r="Y35" s="52"/>
      <c r="Z35" s="46"/>
      <c r="AA35" s="47"/>
      <c r="AB35" s="52"/>
      <c r="AC35" s="52"/>
      <c r="AD35" s="47">
        <f t="shared" si="0"/>
        <v>0</v>
      </c>
      <c r="AE35" s="47">
        <f t="shared" si="13"/>
        <v>0</v>
      </c>
      <c r="AF35" s="52"/>
      <c r="AG35" s="52"/>
      <c r="AH35" s="46"/>
      <c r="AI35" s="47"/>
      <c r="AJ35" s="52" t="e">
        <f t="shared" si="16"/>
        <v>#DIV/0!</v>
      </c>
      <c r="AK35" s="51"/>
      <c r="AL35" s="46"/>
      <c r="AM35" s="47"/>
      <c r="AN35" s="52"/>
      <c r="AO35" s="51"/>
      <c r="AP35" s="46"/>
      <c r="AQ35" s="47"/>
      <c r="AR35" s="52"/>
      <c r="AS35" s="51"/>
      <c r="AT35" s="46"/>
      <c r="AU35" s="47"/>
      <c r="AV35" s="52"/>
      <c r="AW35" s="51"/>
      <c r="AX35" s="47">
        <f t="shared" si="1"/>
        <v>0</v>
      </c>
      <c r="AY35" s="47">
        <f t="shared" si="20"/>
        <v>0</v>
      </c>
      <c r="AZ35" s="52" t="e">
        <f t="shared" si="21"/>
        <v>#DIV/0!</v>
      </c>
      <c r="BA35" s="52" t="e">
        <f t="shared" si="22"/>
        <v>#DIV/0!</v>
      </c>
      <c r="BB35" s="57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</row>
    <row r="36" spans="1:255" x14ac:dyDescent="0.2">
      <c r="A36" s="44"/>
      <c r="B36" s="45" t="s">
        <v>25</v>
      </c>
      <c r="C36" s="59">
        <f t="shared" ref="C36:L36" si="27">SUM(C9:C35)</f>
        <v>1021149</v>
      </c>
      <c r="D36" s="59">
        <f t="shared" si="27"/>
        <v>1319230</v>
      </c>
      <c r="E36" s="59">
        <f t="shared" si="27"/>
        <v>125099</v>
      </c>
      <c r="F36" s="59">
        <f t="shared" si="27"/>
        <v>76904</v>
      </c>
      <c r="G36" s="59">
        <f t="shared" si="27"/>
        <v>1186338</v>
      </c>
      <c r="H36" s="59">
        <f t="shared" si="27"/>
        <v>1246552</v>
      </c>
      <c r="I36" s="59">
        <f t="shared" si="27"/>
        <v>768189</v>
      </c>
      <c r="J36" s="59">
        <f t="shared" si="27"/>
        <v>811886</v>
      </c>
      <c r="K36" s="59">
        <f t="shared" si="27"/>
        <v>3100775</v>
      </c>
      <c r="L36" s="59">
        <f t="shared" si="27"/>
        <v>3454572</v>
      </c>
      <c r="M36" s="60">
        <f>L36/K36*100-100</f>
        <v>11.409953963122121</v>
      </c>
      <c r="N36" s="59">
        <f>N9+N10+N11+N12+N13+N14+N15+N16+N17+N18+N19+N20+N21+N22+N23+N24+N25+N26+N27+N28+N29+N30+N31+N32+N33+N34+N35</f>
        <v>102244</v>
      </c>
      <c r="O36" s="59">
        <f>O9+O10+O11+O12+O13+O14+O15+O16+O17+O18+O19+O20+O21+O22+O23+O24+O25+O26+O27+O28+O29+O30+O31+O32+O33+O34+O35</f>
        <v>123623</v>
      </c>
      <c r="P36" s="60">
        <f>N36/C36*100</f>
        <v>10.012642621204153</v>
      </c>
      <c r="Q36" s="60">
        <f>IF(D36&lt;&gt;0,O36/D36*100,0)</f>
        <v>9.3708451141954008</v>
      </c>
      <c r="R36" s="59">
        <f>R9+R10+R11+R12+R13+R14+R15+R16+R17+R18+R19+R20+R21+R22+R23+R24+R25+R26+R27+R28+R29+R30+R31+R32+R33+R34+R35</f>
        <v>24967</v>
      </c>
      <c r="S36" s="59">
        <f>S9+S10+S11+S12+S13+S14+S15+S16+S17+S18+S19+S20+S21+S22+S23+S24+S25+S26+S27+S28+S29+S30+S31+S32+S33+S34+S35</f>
        <v>14356</v>
      </c>
      <c r="T36" s="60">
        <f>R36/E36*100</f>
        <v>19.957793427605335</v>
      </c>
      <c r="U36" s="60">
        <f>S36/F36*100</f>
        <v>18.667429522521587</v>
      </c>
      <c r="V36" s="59">
        <f>V9+V10+V11+V12+V13+V14+V15+V16+V17+V18+V19+V20+V21+V22+V23+V24+V25+V26+V27+V28+V29+V30+V31+V32+V33+V34+V35</f>
        <v>258994</v>
      </c>
      <c r="W36" s="59">
        <f>W9+W10+W11+W12+W13+W14+W15+W16+W17+W18+W19+W20+W21+W22+W23+W24+W25+W26+W27+W28+W29+W30+W31+W32+W33+W34+W35</f>
        <v>291112</v>
      </c>
      <c r="X36" s="60">
        <f>V36/G36*100</f>
        <v>21.831383636029532</v>
      </c>
      <c r="Y36" s="60">
        <f>W36/H36*100</f>
        <v>23.353377957758681</v>
      </c>
      <c r="Z36" s="59">
        <f>Z9+Z10+Z11+Z12+Z13+Z14+Z15+Z16+Z17+Z18+Z19+Z20+Z21+Z22+Z23+Z24+Z25+Z26+Z27+Z28+Z29+Z30+Z31+Z32+Z33+Z34+Z35</f>
        <v>46693</v>
      </c>
      <c r="AA36" s="59">
        <f>AA9+AA10+AA11+AA12+AA13+AA14+AA15+AA16+AA17+AA18+AA19+AA20+AA21+AA22+AA23+AA24+AA25+AA26+AA27+AA28+AA29+AA30+AA31+AA32+AA33+AA34+AA35</f>
        <v>54123</v>
      </c>
      <c r="AB36" s="60">
        <f>Z36/I36*100</f>
        <v>6.0783218713103153</v>
      </c>
      <c r="AC36" s="60">
        <f>AA36/J36*100</f>
        <v>6.6663300019953535</v>
      </c>
      <c r="AD36" s="61">
        <f t="shared" si="0"/>
        <v>432898</v>
      </c>
      <c r="AE36" s="61">
        <f t="shared" si="13"/>
        <v>483214</v>
      </c>
      <c r="AF36" s="60">
        <f>AD36/K36*100</f>
        <v>13.960961372560085</v>
      </c>
      <c r="AG36" s="60">
        <f>AE36/L36*100</f>
        <v>13.987666200038673</v>
      </c>
      <c r="AH36" s="59">
        <f>AH9+AH10+AH11+AH12+AH13+AH14+AH15+AH16+AH17+AH18+AH19+AH20+AH21+AH22+AH23+AH24+AH25+AH26+AH27+AH28+AH29+AH30+AH31+AH32+AH33+AH34+AH35</f>
        <v>22112</v>
      </c>
      <c r="AI36" s="59">
        <f>AI9+AI10+AI11+AI12+AI13+AI14+AI15+AI16+AI17+AI18+AI19+AI20+AI21+AI22+AI23+AI24+AI25+AI26+AI27+AI28+AI29+AI30+AI31+AI32+AI33+AI34+AI35</f>
        <v>22401</v>
      </c>
      <c r="AJ36" s="60">
        <f t="shared" si="16"/>
        <v>21.626696921090723</v>
      </c>
      <c r="AK36" s="212">
        <f t="shared" si="23"/>
        <v>18.12041448597753</v>
      </c>
      <c r="AL36" s="59">
        <f>AL9+AL10+AL11+AL12+AL13+AL14+AL15+AL16+AL17+AL18+AL19+AL20+AL21+AL22+AL23+AL24+AL25+AL26+AL27+AL28+AL29+AL30+AL31+AL32+AL33+AL34+AL35</f>
        <v>2708</v>
      </c>
      <c r="AM36" s="59">
        <f>AM9+AM10+AM11+AM12+AM13+AM14+AM15+AM16+AM17+AM18+AM19+AM20+AM21+AM22+AM23+AM24+AM25+AM26+AM27+AM28+AM29+AM30+AM31+AM32+AM33+AM34+AM35</f>
        <v>3031</v>
      </c>
      <c r="AN36" s="60">
        <f>AL36/R36*100</f>
        <v>10.846317138622982</v>
      </c>
      <c r="AO36" s="212">
        <f t="shared" si="24"/>
        <v>21.113123432711063</v>
      </c>
      <c r="AP36" s="59">
        <f>AP9+AP10+AP11+AP12+AP13+AP14+AP15+AP16+AP17+AP18+AP19+AP20+AP21+AP22+AP23+AP24+AP25+AP26+AP27+AP28+AP29+AP30+AP31+AP32+AP33+AP34+AP35</f>
        <v>39391</v>
      </c>
      <c r="AQ36" s="59">
        <f>AQ9+AQ10+AQ11+AQ12+AQ13+AQ14+AQ15+AQ16+AQ17+AQ18+AQ19+AQ20+AQ21+AQ22+AQ23+AQ24+AQ25+AQ26+AQ27+AQ28+AQ29+AQ30+AQ31+AQ32+AQ33+AQ34+AQ35</f>
        <v>31082</v>
      </c>
      <c r="AR36" s="60">
        <f>AP36/V36*100</f>
        <v>15.209232646316131</v>
      </c>
      <c r="AS36" s="212">
        <f t="shared" si="25"/>
        <v>10.676990299266262</v>
      </c>
      <c r="AT36" s="59">
        <f>AT9+AT10+AT11+AT12+AT13+AT14+AT15+AT16+AT17+AT18+AT19+AT20+AT21+AT22+AT23+AT24+AT25+AT26+AT27+AT28+AT29+AT30+AT31+AT32+AT33+AT34+AT35</f>
        <v>1348</v>
      </c>
      <c r="AU36" s="59">
        <f>AU9+AU10+AU11+AU12+AU13+AU14+AU15+AU16+AU17+AU18+AU19+AU20+AU21+AU22+AU23+AU24+AU25+AU26+AU27+AU28+AU29+AU30+AU31+AU32+AU33+AU34+AU35</f>
        <v>1312</v>
      </c>
      <c r="AV36" s="60">
        <f>AT36/Z36*100</f>
        <v>2.8869423682350672</v>
      </c>
      <c r="AW36" s="212">
        <f t="shared" si="26"/>
        <v>2.4241080501819927</v>
      </c>
      <c r="AX36" s="61">
        <f t="shared" si="1"/>
        <v>65559</v>
      </c>
      <c r="AY36" s="61">
        <f t="shared" si="20"/>
        <v>57826</v>
      </c>
      <c r="AZ36" s="60">
        <f t="shared" si="21"/>
        <v>15.144214110483301</v>
      </c>
      <c r="BA36" s="60">
        <f t="shared" si="22"/>
        <v>11.966954599825335</v>
      </c>
      <c r="BB36" s="56"/>
    </row>
    <row r="37" spans="1:255" ht="12.9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50"/>
      <c r="L37" s="6"/>
      <c r="M37" s="53"/>
      <c r="N37" s="6"/>
      <c r="O37" s="6"/>
      <c r="P37" s="53"/>
      <c r="Q37" s="53"/>
      <c r="R37" s="6"/>
      <c r="S37" s="6"/>
      <c r="T37" s="53"/>
      <c r="U37" s="53"/>
      <c r="V37" s="6"/>
      <c r="W37" s="6"/>
      <c r="X37" s="53"/>
      <c r="Y37" s="53"/>
      <c r="Z37" s="6"/>
      <c r="AA37" s="6"/>
      <c r="AB37" s="6"/>
      <c r="AC37" s="6"/>
      <c r="AD37" s="50"/>
      <c r="AE37" s="50"/>
      <c r="AF37" s="55"/>
      <c r="AG37" s="53"/>
      <c r="AH37" s="6"/>
      <c r="AI37" s="6"/>
      <c r="AJ37" s="53"/>
      <c r="AK37" s="53"/>
      <c r="AL37" s="6"/>
      <c r="AM37" s="6"/>
      <c r="AN37" s="53"/>
      <c r="AO37" s="53"/>
      <c r="AP37" s="6"/>
      <c r="AQ37" s="6"/>
      <c r="AR37" s="53"/>
      <c r="AS37" s="53"/>
      <c r="AT37" s="38"/>
      <c r="AU37" s="38"/>
      <c r="AV37" s="53"/>
      <c r="AW37" s="53"/>
      <c r="AX37" s="38"/>
      <c r="AY37" s="38"/>
      <c r="AZ37" s="38"/>
      <c r="BA37" s="38"/>
    </row>
    <row r="38" spans="1:255" ht="12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49"/>
      <c r="L38" s="1"/>
      <c r="M38" s="5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49"/>
      <c r="AE38" s="49"/>
      <c r="AF38" s="49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255" ht="15.95" customHeight="1" x14ac:dyDescent="0.25">
      <c r="A39" s="1"/>
      <c r="B39" s="27"/>
      <c r="C39" s="1"/>
      <c r="D39" s="48"/>
      <c r="E39" s="1"/>
      <c r="F39" s="48"/>
      <c r="G39" s="1"/>
      <c r="H39" s="48"/>
      <c r="I39" s="1"/>
      <c r="J39" s="48"/>
      <c r="K39" s="49"/>
      <c r="L39" s="48"/>
      <c r="M39" s="54"/>
      <c r="N39" s="1"/>
      <c r="O39" s="48"/>
      <c r="P39" s="1"/>
      <c r="Q39" s="1"/>
      <c r="R39" s="1"/>
      <c r="S39" s="48"/>
      <c r="T39" s="1"/>
      <c r="U39" s="1"/>
      <c r="V39" s="1"/>
      <c r="W39" s="48"/>
      <c r="X39" s="1"/>
      <c r="Y39" s="1"/>
      <c r="Z39" s="1"/>
      <c r="AA39" s="48"/>
      <c r="AB39" s="1"/>
      <c r="AC39" s="1"/>
      <c r="AD39" s="49"/>
      <c r="AE39" s="49"/>
      <c r="AF39" s="49"/>
      <c r="AG39" s="1"/>
      <c r="AH39" s="1"/>
      <c r="AI39" s="48"/>
      <c r="AJ39" s="1"/>
      <c r="AK39" s="1"/>
      <c r="AL39" s="1"/>
      <c r="AM39" s="48"/>
      <c r="AN39" s="1"/>
      <c r="AO39" s="1"/>
      <c r="AP39" s="1"/>
      <c r="AQ39" s="48"/>
      <c r="AR39" s="1"/>
      <c r="AS39" s="1"/>
      <c r="AT39" s="1"/>
      <c r="AU39" s="48"/>
      <c r="AV39" s="1"/>
      <c r="AW39" s="1"/>
      <c r="AX39" s="1"/>
      <c r="AY39" s="1"/>
      <c r="AZ39" s="1"/>
      <c r="BA39" s="1"/>
    </row>
    <row r="40" spans="1:255" ht="15.95" customHeight="1" x14ac:dyDescent="0.25">
      <c r="A40" s="1"/>
      <c r="B40" s="27"/>
      <c r="C40" s="1"/>
      <c r="D40" s="48"/>
      <c r="E40" s="1"/>
      <c r="F40" s="48"/>
      <c r="G40" s="1"/>
      <c r="H40" s="48"/>
      <c r="I40" s="1"/>
      <c r="J40" s="48"/>
      <c r="K40" s="49"/>
      <c r="L40" s="48"/>
      <c r="M40" s="1"/>
      <c r="N40" s="1"/>
      <c r="O40" s="48"/>
      <c r="P40" s="1"/>
      <c r="Q40" s="1"/>
      <c r="R40" s="1"/>
      <c r="S40" s="48"/>
      <c r="T40" s="1"/>
      <c r="U40" s="1"/>
      <c r="V40" s="1"/>
      <c r="W40" s="48"/>
      <c r="X40" s="1"/>
      <c r="Y40" s="1"/>
      <c r="Z40" s="1"/>
      <c r="AA40" s="48"/>
      <c r="AB40" s="1"/>
      <c r="AC40" s="1"/>
      <c r="AD40" s="49"/>
      <c r="AE40" s="49"/>
      <c r="AF40" s="49"/>
      <c r="AG40" s="1"/>
      <c r="AH40" s="1"/>
      <c r="AI40" s="48"/>
      <c r="AJ40" s="1"/>
      <c r="AK40" s="1"/>
      <c r="AL40" s="1"/>
      <c r="AM40" s="48"/>
      <c r="AN40" s="1"/>
      <c r="AO40" s="1"/>
      <c r="AP40" s="1"/>
      <c r="AQ40" s="48"/>
      <c r="AR40" s="1"/>
      <c r="AS40" s="1"/>
      <c r="AT40" s="1"/>
      <c r="AU40" s="48"/>
      <c r="AV40" s="1"/>
      <c r="AW40" s="1"/>
      <c r="AX40" s="1"/>
      <c r="AY40" s="1"/>
      <c r="AZ40" s="1"/>
      <c r="BA40" s="1"/>
    </row>
    <row r="41" spans="1:255" ht="15.95" customHeight="1" x14ac:dyDescent="0.25">
      <c r="A41" s="1"/>
      <c r="B41" s="27"/>
      <c r="C41" s="1"/>
      <c r="D41" s="49"/>
      <c r="E41" s="1"/>
      <c r="F41" s="49"/>
      <c r="G41" s="1"/>
      <c r="H41" s="49"/>
      <c r="I41" s="1"/>
      <c r="J41" s="49"/>
      <c r="K41" s="49"/>
      <c r="L41" s="49"/>
      <c r="M41" s="1"/>
      <c r="N41" s="1"/>
      <c r="O41" s="49"/>
      <c r="P41" s="1"/>
      <c r="Q41" s="1"/>
      <c r="R41" s="1"/>
      <c r="S41" s="49"/>
      <c r="T41" s="1"/>
      <c r="U41" s="1"/>
      <c r="V41" s="1"/>
      <c r="W41" s="49"/>
      <c r="X41" s="1"/>
      <c r="Y41" s="1"/>
      <c r="Z41" s="1"/>
      <c r="AA41" s="49"/>
      <c r="AB41" s="1"/>
      <c r="AC41" s="1"/>
      <c r="AD41" s="49"/>
      <c r="AE41" s="49"/>
      <c r="AF41" s="49"/>
      <c r="AG41" s="1"/>
      <c r="AH41" s="1"/>
      <c r="AI41" s="49"/>
      <c r="AJ41" s="1"/>
      <c r="AK41" s="1"/>
      <c r="AL41" s="1"/>
      <c r="AM41" s="49"/>
      <c r="AN41" s="1"/>
      <c r="AO41" s="1"/>
      <c r="AP41" s="1"/>
      <c r="AQ41" s="49"/>
      <c r="AR41" s="1"/>
      <c r="AS41" s="1"/>
      <c r="AT41" s="1"/>
      <c r="AU41" s="49"/>
      <c r="AV41" s="1"/>
      <c r="AW41" s="1"/>
      <c r="AX41" s="1"/>
      <c r="AY41" s="1"/>
      <c r="AZ41" s="1"/>
      <c r="BA41" s="1"/>
    </row>
    <row r="42" spans="1:255" ht="15.95" customHeight="1" x14ac:dyDescent="0.25">
      <c r="A42" s="1"/>
      <c r="B42" s="27"/>
      <c r="C42" s="1"/>
      <c r="D42" s="49"/>
      <c r="E42" s="1"/>
      <c r="F42" s="49"/>
      <c r="G42" s="1"/>
      <c r="H42" s="49"/>
      <c r="I42" s="1"/>
      <c r="J42" s="49"/>
      <c r="K42" s="49"/>
      <c r="L42" s="49"/>
      <c r="M42" s="1"/>
      <c r="N42" s="1"/>
      <c r="O42" s="49"/>
      <c r="P42" s="1"/>
      <c r="Q42" s="1"/>
      <c r="R42" s="1"/>
      <c r="S42" s="49"/>
      <c r="T42" s="1"/>
      <c r="U42" s="1"/>
      <c r="V42" s="1"/>
      <c r="W42" s="49"/>
      <c r="X42" s="1"/>
      <c r="Y42" s="1"/>
      <c r="Z42" s="1"/>
      <c r="AA42" s="49"/>
      <c r="AB42" s="1"/>
      <c r="AC42" s="1"/>
      <c r="AD42" s="49"/>
      <c r="AE42" s="49"/>
      <c r="AF42" s="49"/>
      <c r="AG42" s="1"/>
      <c r="AH42" s="1"/>
      <c r="AI42" s="49"/>
      <c r="AJ42" s="1"/>
      <c r="AK42" s="1"/>
      <c r="AL42" s="1"/>
      <c r="AM42" s="49"/>
      <c r="AN42" s="1"/>
      <c r="AO42" s="1"/>
      <c r="AP42" s="1"/>
      <c r="AQ42" s="49"/>
      <c r="AR42" s="1"/>
      <c r="AS42" s="1"/>
      <c r="AT42" s="1"/>
      <c r="AU42" s="49"/>
      <c r="AV42" s="1"/>
      <c r="AW42" s="1"/>
      <c r="AX42" s="1"/>
      <c r="AY42" s="1"/>
      <c r="AZ42" s="1"/>
      <c r="BA42" s="1"/>
    </row>
    <row r="43" spans="1:255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4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49"/>
      <c r="AE43" s="49"/>
      <c r="AF43" s="49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255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4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49"/>
      <c r="AE44" s="49"/>
      <c r="AF44" s="49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255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4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49"/>
      <c r="AE45" s="49"/>
      <c r="AF45" s="49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255" ht="12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4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49"/>
      <c r="AE46" s="49"/>
      <c r="AF46" s="49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255" ht="12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4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49"/>
      <c r="AE47" s="49"/>
      <c r="AF47" s="49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255" ht="12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4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49"/>
      <c r="AE48" s="49"/>
      <c r="AF48" s="49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2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4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49"/>
      <c r="AE49" s="49"/>
      <c r="AF49" s="49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4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49"/>
      <c r="AE50" s="49"/>
      <c r="AF50" s="49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2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4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49"/>
      <c r="AE51" s="49"/>
      <c r="AF51" s="49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2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4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49"/>
      <c r="AE52" s="49"/>
      <c r="AF52" s="49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2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4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49"/>
      <c r="AE53" s="49"/>
      <c r="AF53" s="49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2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4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49"/>
      <c r="AE54" s="49"/>
      <c r="AF54" s="49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2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4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49"/>
      <c r="AE55" s="49"/>
      <c r="AF55" s="49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2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4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49"/>
      <c r="AE56" s="49"/>
      <c r="AF56" s="49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2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4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49"/>
      <c r="AE57" s="49"/>
      <c r="AF57" s="49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4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49"/>
      <c r="AE58" s="49"/>
      <c r="AF58" s="49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9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4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49"/>
      <c r="AE59" s="49"/>
      <c r="AF59" s="49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2.9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4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49"/>
      <c r="AE60" s="49"/>
      <c r="AF60" s="49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2.9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4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49"/>
      <c r="AE61" s="49"/>
      <c r="AF61" s="49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2.9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4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49"/>
      <c r="AE62" s="49"/>
      <c r="AF62" s="49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2.9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4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49"/>
      <c r="AE63" s="49"/>
      <c r="AF63" s="49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2.9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4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49"/>
      <c r="AE64" s="49"/>
      <c r="AF64" s="49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2.9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4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49"/>
      <c r="AE65" s="49"/>
      <c r="AF65" s="49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2.9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4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49"/>
      <c r="AE66" s="49"/>
      <c r="AF66" s="49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2.9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4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49"/>
      <c r="AE67" s="49"/>
      <c r="AF67" s="49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2.9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4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49"/>
      <c r="AE68" s="49"/>
      <c r="AF68" s="49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2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4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49"/>
      <c r="AE69" s="49"/>
      <c r="AF69" s="49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2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4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49"/>
      <c r="AE70" s="49"/>
      <c r="AF70" s="49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2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4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49"/>
      <c r="AE71" s="49"/>
      <c r="AF71" s="49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2.9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4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49"/>
      <c r="AE72" s="49"/>
      <c r="AF72" s="49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</sheetData>
  <mergeCells count="54">
    <mergeCell ref="AZ1:BA1"/>
    <mergeCell ref="A2:B2"/>
    <mergeCell ref="C2:L2"/>
    <mergeCell ref="A4:A7"/>
    <mergeCell ref="B4:B7"/>
    <mergeCell ref="G6:G7"/>
    <mergeCell ref="H6:H7"/>
    <mergeCell ref="I6:I7"/>
    <mergeCell ref="J6:J7"/>
    <mergeCell ref="K6:K7"/>
    <mergeCell ref="N4:AG4"/>
    <mergeCell ref="C5:D5"/>
    <mergeCell ref="E5:F5"/>
    <mergeCell ref="G5:H5"/>
    <mergeCell ref="I5:J5"/>
    <mergeCell ref="AH4:BA4"/>
    <mergeCell ref="AH5:AK5"/>
    <mergeCell ref="AL5:AO5"/>
    <mergeCell ref="AP5:AS5"/>
    <mergeCell ref="AT5:AW5"/>
    <mergeCell ref="AD5:AG5"/>
    <mergeCell ref="K5:M5"/>
    <mergeCell ref="C4:M4"/>
    <mergeCell ref="N5:Q5"/>
    <mergeCell ref="C6:C7"/>
    <mergeCell ref="D6:D7"/>
    <mergeCell ref="E6:E7"/>
    <mergeCell ref="F6:F7"/>
    <mergeCell ref="R5:U5"/>
    <mergeCell ref="V6:W6"/>
    <mergeCell ref="Z5:AC5"/>
    <mergeCell ref="V5:Y5"/>
    <mergeCell ref="L6:L7"/>
    <mergeCell ref="M6:M7"/>
    <mergeCell ref="N6:O6"/>
    <mergeCell ref="P6:Q6"/>
    <mergeCell ref="R6:S6"/>
    <mergeCell ref="T6:U6"/>
    <mergeCell ref="AX6:AY6"/>
    <mergeCell ref="X6:Y6"/>
    <mergeCell ref="Z6:AA6"/>
    <mergeCell ref="AB6:AC6"/>
    <mergeCell ref="AD6:AE6"/>
    <mergeCell ref="AF6:AG6"/>
    <mergeCell ref="AZ6:BA6"/>
    <mergeCell ref="AX5:BA5"/>
    <mergeCell ref="AH6:AI6"/>
    <mergeCell ref="AJ6:AK6"/>
    <mergeCell ref="AL6:AM6"/>
    <mergeCell ref="AN6:AO6"/>
    <mergeCell ref="AP6:AQ6"/>
    <mergeCell ref="AR6:AS6"/>
    <mergeCell ref="AT6:AU6"/>
    <mergeCell ref="AV6:AW6"/>
  </mergeCells>
  <pageMargins left="0.31496062992125984" right="0.31496062992125984" top="0.35433070866141736" bottom="0.19685039370078741" header="0.31496062992125984" footer="0.31496062992125984"/>
  <pageSetup paperSize="9" scale="9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3"/>
  <sheetViews>
    <sheetView workbookViewId="0">
      <selection activeCell="C14" sqref="C14"/>
    </sheetView>
  </sheetViews>
  <sheetFormatPr defaultRowHeight="12.75" x14ac:dyDescent="0.2"/>
  <cols>
    <col min="1" max="1" width="3.28515625" customWidth="1"/>
    <col min="2" max="2" width="19.7109375" customWidth="1"/>
    <col min="3" max="11" width="8.42578125" customWidth="1"/>
    <col min="12" max="43" width="7.42578125" customWidth="1"/>
  </cols>
  <sheetData>
    <row r="1" spans="1:245" ht="12.95" customHeight="1" x14ac:dyDescent="0.2">
      <c r="K1" s="39"/>
      <c r="R1" s="39" t="s">
        <v>111</v>
      </c>
      <c r="AA1" s="39"/>
      <c r="AP1" s="320" t="s">
        <v>111</v>
      </c>
      <c r="AQ1" s="320"/>
    </row>
    <row r="2" spans="1:245" ht="22.7" customHeight="1" x14ac:dyDescent="0.3">
      <c r="A2" s="321"/>
      <c r="B2" s="321"/>
      <c r="C2" s="323" t="s">
        <v>110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</row>
    <row r="3" spans="1:245" ht="9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</row>
    <row r="4" spans="1:245" ht="14.25" x14ac:dyDescent="0.2">
      <c r="A4" s="322" t="s">
        <v>1</v>
      </c>
      <c r="B4" s="291" t="s">
        <v>70</v>
      </c>
      <c r="C4" s="273" t="s">
        <v>99</v>
      </c>
      <c r="D4" s="274"/>
      <c r="E4" s="274"/>
      <c r="F4" s="274"/>
      <c r="G4" s="274"/>
      <c r="H4" s="274"/>
      <c r="I4" s="274"/>
      <c r="J4" s="274"/>
      <c r="K4" s="275"/>
      <c r="L4" s="251" t="s">
        <v>107</v>
      </c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251" t="s">
        <v>109</v>
      </c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56"/>
    </row>
    <row r="5" spans="1:245" ht="38.25" customHeight="1" x14ac:dyDescent="0.2">
      <c r="A5" s="322"/>
      <c r="B5" s="291"/>
      <c r="C5" s="258" t="s">
        <v>100</v>
      </c>
      <c r="D5" s="258"/>
      <c r="E5" s="258" t="s">
        <v>102</v>
      </c>
      <c r="F5" s="258"/>
      <c r="G5" s="258" t="s">
        <v>103</v>
      </c>
      <c r="H5" s="258"/>
      <c r="I5" s="251" t="s">
        <v>104</v>
      </c>
      <c r="J5" s="251"/>
      <c r="K5" s="251"/>
      <c r="L5" s="258" t="s">
        <v>100</v>
      </c>
      <c r="M5" s="258"/>
      <c r="N5" s="258"/>
      <c r="O5" s="258"/>
      <c r="P5" s="258" t="s">
        <v>102</v>
      </c>
      <c r="Q5" s="258"/>
      <c r="R5" s="258"/>
      <c r="S5" s="258"/>
      <c r="T5" s="258" t="s">
        <v>103</v>
      </c>
      <c r="U5" s="258"/>
      <c r="V5" s="258"/>
      <c r="W5" s="258"/>
      <c r="X5" s="251" t="s">
        <v>104</v>
      </c>
      <c r="Y5" s="251"/>
      <c r="Z5" s="251"/>
      <c r="AA5" s="251"/>
      <c r="AB5" s="258" t="s">
        <v>100</v>
      </c>
      <c r="AC5" s="258"/>
      <c r="AD5" s="258"/>
      <c r="AE5" s="258"/>
      <c r="AF5" s="258" t="s">
        <v>102</v>
      </c>
      <c r="AG5" s="258"/>
      <c r="AH5" s="258"/>
      <c r="AI5" s="258"/>
      <c r="AJ5" s="258" t="s">
        <v>103</v>
      </c>
      <c r="AK5" s="258"/>
      <c r="AL5" s="258"/>
      <c r="AM5" s="258"/>
      <c r="AN5" s="251" t="s">
        <v>104</v>
      </c>
      <c r="AO5" s="251"/>
      <c r="AP5" s="251"/>
      <c r="AQ5" s="251"/>
      <c r="AR5" s="56"/>
    </row>
    <row r="6" spans="1:245" ht="18" customHeight="1" x14ac:dyDescent="0.2">
      <c r="A6" s="322"/>
      <c r="B6" s="291"/>
      <c r="C6" s="258">
        <v>2017</v>
      </c>
      <c r="D6" s="258">
        <v>2018</v>
      </c>
      <c r="E6" s="258">
        <v>2017</v>
      </c>
      <c r="F6" s="258">
        <v>2018</v>
      </c>
      <c r="G6" s="258">
        <v>2017</v>
      </c>
      <c r="H6" s="258">
        <v>2018</v>
      </c>
      <c r="I6" s="258">
        <v>2017</v>
      </c>
      <c r="J6" s="258">
        <v>2018</v>
      </c>
      <c r="K6" s="291" t="s">
        <v>106</v>
      </c>
      <c r="L6" s="318" t="s">
        <v>33</v>
      </c>
      <c r="M6" s="318"/>
      <c r="N6" s="291" t="s">
        <v>108</v>
      </c>
      <c r="O6" s="291"/>
      <c r="P6" s="318" t="s">
        <v>33</v>
      </c>
      <c r="Q6" s="318"/>
      <c r="R6" s="291" t="s">
        <v>108</v>
      </c>
      <c r="S6" s="291"/>
      <c r="T6" s="318" t="s">
        <v>33</v>
      </c>
      <c r="U6" s="318"/>
      <c r="V6" s="291" t="s">
        <v>108</v>
      </c>
      <c r="W6" s="291"/>
      <c r="X6" s="318" t="s">
        <v>33</v>
      </c>
      <c r="Y6" s="318"/>
      <c r="Z6" s="291" t="s">
        <v>108</v>
      </c>
      <c r="AA6" s="291"/>
      <c r="AB6" s="318" t="s">
        <v>33</v>
      </c>
      <c r="AC6" s="318"/>
      <c r="AD6" s="291" t="s">
        <v>108</v>
      </c>
      <c r="AE6" s="291"/>
      <c r="AF6" s="318" t="s">
        <v>33</v>
      </c>
      <c r="AG6" s="318"/>
      <c r="AH6" s="291" t="s">
        <v>108</v>
      </c>
      <c r="AI6" s="291"/>
      <c r="AJ6" s="318" t="s">
        <v>33</v>
      </c>
      <c r="AK6" s="318"/>
      <c r="AL6" s="291" t="s">
        <v>108</v>
      </c>
      <c r="AM6" s="291"/>
      <c r="AN6" s="318" t="s">
        <v>33</v>
      </c>
      <c r="AO6" s="318"/>
      <c r="AP6" s="291" t="s">
        <v>108</v>
      </c>
      <c r="AQ6" s="291"/>
      <c r="AR6" s="56"/>
    </row>
    <row r="7" spans="1:245" ht="16.5" customHeight="1" x14ac:dyDescent="0.2">
      <c r="A7" s="322"/>
      <c r="B7" s="291"/>
      <c r="C7" s="258"/>
      <c r="D7" s="258"/>
      <c r="E7" s="258"/>
      <c r="F7" s="258"/>
      <c r="G7" s="258"/>
      <c r="H7" s="258"/>
      <c r="I7" s="258"/>
      <c r="J7" s="258"/>
      <c r="K7" s="291"/>
      <c r="L7" s="8">
        <v>2017</v>
      </c>
      <c r="M7" s="8">
        <v>2018</v>
      </c>
      <c r="N7" s="8">
        <v>2017</v>
      </c>
      <c r="O7" s="8">
        <v>2018</v>
      </c>
      <c r="P7" s="8">
        <v>2017</v>
      </c>
      <c r="Q7" s="8">
        <v>2018</v>
      </c>
      <c r="R7" s="8">
        <v>2017</v>
      </c>
      <c r="S7" s="8">
        <v>2018</v>
      </c>
      <c r="T7" s="8">
        <v>2017</v>
      </c>
      <c r="U7" s="8">
        <v>2018</v>
      </c>
      <c r="V7" s="8">
        <v>2017</v>
      </c>
      <c r="W7" s="8">
        <v>2018</v>
      </c>
      <c r="X7" s="8">
        <v>2017</v>
      </c>
      <c r="Y7" s="8">
        <v>2018</v>
      </c>
      <c r="Z7" s="8">
        <v>2017</v>
      </c>
      <c r="AA7" s="8">
        <v>2018</v>
      </c>
      <c r="AB7" s="8">
        <v>2017</v>
      </c>
      <c r="AC7" s="8">
        <v>2018</v>
      </c>
      <c r="AD7" s="8">
        <v>2017</v>
      </c>
      <c r="AE7" s="8">
        <v>2018</v>
      </c>
      <c r="AF7" s="8">
        <v>2017</v>
      </c>
      <c r="AG7" s="8">
        <v>2018</v>
      </c>
      <c r="AH7" s="8">
        <v>2017</v>
      </c>
      <c r="AI7" s="8">
        <v>2018</v>
      </c>
      <c r="AJ7" s="8">
        <v>2017</v>
      </c>
      <c r="AK7" s="8">
        <v>2018</v>
      </c>
      <c r="AL7" s="8">
        <v>2017</v>
      </c>
      <c r="AM7" s="8">
        <v>2018</v>
      </c>
      <c r="AN7" s="8">
        <v>2017</v>
      </c>
      <c r="AO7" s="8">
        <v>2018</v>
      </c>
      <c r="AP7" s="8">
        <v>2017</v>
      </c>
      <c r="AQ7" s="8">
        <v>2018</v>
      </c>
      <c r="AR7" s="56"/>
    </row>
    <row r="8" spans="1:245" x14ac:dyDescent="0.2">
      <c r="A8" s="4" t="s">
        <v>2</v>
      </c>
      <c r="B8" s="4" t="s">
        <v>4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>
        <v>19</v>
      </c>
      <c r="V8" s="4">
        <v>20</v>
      </c>
      <c r="W8" s="4">
        <v>21</v>
      </c>
      <c r="X8" s="4">
        <v>22</v>
      </c>
      <c r="Y8" s="4">
        <v>23</v>
      </c>
      <c r="Z8" s="4">
        <v>24</v>
      </c>
      <c r="AA8" s="4">
        <v>25</v>
      </c>
      <c r="AB8" s="4">
        <v>26</v>
      </c>
      <c r="AC8" s="4">
        <v>27</v>
      </c>
      <c r="AD8" s="4">
        <v>28</v>
      </c>
      <c r="AE8" s="4">
        <v>29</v>
      </c>
      <c r="AF8" s="4">
        <v>30</v>
      </c>
      <c r="AG8" s="4">
        <v>31</v>
      </c>
      <c r="AH8" s="4">
        <v>32</v>
      </c>
      <c r="AI8" s="4">
        <v>33</v>
      </c>
      <c r="AJ8" s="4">
        <v>34</v>
      </c>
      <c r="AK8" s="4">
        <v>35</v>
      </c>
      <c r="AL8" s="4">
        <v>36</v>
      </c>
      <c r="AM8" s="4">
        <v>37</v>
      </c>
      <c r="AN8" s="4">
        <v>38</v>
      </c>
      <c r="AO8" s="4">
        <v>39</v>
      </c>
      <c r="AP8" s="4">
        <v>40</v>
      </c>
      <c r="AQ8" s="4">
        <v>41</v>
      </c>
      <c r="AR8" s="56"/>
    </row>
    <row r="9" spans="1:245" ht="16.5" customHeight="1" x14ac:dyDescent="0.2">
      <c r="A9" s="42">
        <v>1</v>
      </c>
      <c r="B9" s="170" t="s">
        <v>328</v>
      </c>
      <c r="C9" s="21"/>
      <c r="D9" s="21"/>
      <c r="E9" s="21"/>
      <c r="F9" s="21"/>
      <c r="G9" s="21"/>
      <c r="H9" s="21"/>
      <c r="I9" s="21">
        <f t="shared" ref="I9:I35" si="0">C9+E9+G9</f>
        <v>0</v>
      </c>
      <c r="J9" s="21">
        <f>D9+F9+I9</f>
        <v>0</v>
      </c>
      <c r="K9" s="51"/>
      <c r="L9" s="21"/>
      <c r="M9" s="21"/>
      <c r="N9" s="51"/>
      <c r="O9" s="51"/>
      <c r="P9" s="21"/>
      <c r="Q9" s="21"/>
      <c r="R9" s="51"/>
      <c r="S9" s="51"/>
      <c r="T9" s="21"/>
      <c r="U9" s="21"/>
      <c r="V9" s="51"/>
      <c r="W9" s="51"/>
      <c r="X9" s="21">
        <f t="shared" ref="X9:X33" si="1">L9+P9+T9</f>
        <v>0</v>
      </c>
      <c r="Y9" s="21"/>
      <c r="Z9" s="51"/>
      <c r="AA9" s="51"/>
      <c r="AB9" s="21"/>
      <c r="AC9" s="21"/>
      <c r="AD9" s="51"/>
      <c r="AE9" s="51"/>
      <c r="AF9" s="21"/>
      <c r="AG9" s="21"/>
      <c r="AH9" s="51"/>
      <c r="AI9" s="51"/>
      <c r="AJ9" s="21"/>
      <c r="AK9" s="21"/>
      <c r="AL9" s="51"/>
      <c r="AM9" s="51"/>
      <c r="AN9" s="21"/>
      <c r="AO9" s="21"/>
      <c r="AP9" s="51"/>
      <c r="AQ9" s="51"/>
      <c r="AR9" s="28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</row>
    <row r="10" spans="1:245" x14ac:dyDescent="0.2">
      <c r="A10" s="43" t="s">
        <v>44</v>
      </c>
      <c r="B10" s="17" t="s">
        <v>442</v>
      </c>
      <c r="C10" s="21">
        <v>7004</v>
      </c>
      <c r="D10" s="21">
        <v>9813</v>
      </c>
      <c r="E10" s="21">
        <v>3486</v>
      </c>
      <c r="F10" s="21">
        <v>2953</v>
      </c>
      <c r="G10" s="21">
        <v>908</v>
      </c>
      <c r="H10" s="21">
        <v>1185</v>
      </c>
      <c r="I10" s="21">
        <f t="shared" si="0"/>
        <v>11398</v>
      </c>
      <c r="J10" s="21">
        <f t="shared" ref="J10:J35" si="2">D10+F10+H10</f>
        <v>13951</v>
      </c>
      <c r="K10" s="51">
        <f t="shared" ref="K10:K33" si="3">J10/I10*100-100</f>
        <v>22.398666432707486</v>
      </c>
      <c r="L10" s="22">
        <v>315</v>
      </c>
      <c r="M10" s="21">
        <v>730</v>
      </c>
      <c r="N10" s="51">
        <f t="shared" ref="N10:N33" si="4">L10/C10*100</f>
        <v>4.4974300399771554</v>
      </c>
      <c r="O10" s="51">
        <f t="shared" ref="O10:O33" si="5">M10/D10*100</f>
        <v>7.4391113828594717</v>
      </c>
      <c r="P10" s="21">
        <v>314</v>
      </c>
      <c r="Q10" s="21">
        <v>554</v>
      </c>
      <c r="R10" s="51">
        <f t="shared" ref="R10:R33" si="6">P10/E10*100</f>
        <v>9.0074584050487676</v>
      </c>
      <c r="S10" s="51">
        <f t="shared" ref="S10:S33" si="7">Q10/F10*100</f>
        <v>18.760582458516762</v>
      </c>
      <c r="T10" s="21">
        <v>63</v>
      </c>
      <c r="U10" s="21">
        <v>190</v>
      </c>
      <c r="V10" s="51">
        <f t="shared" ref="V10:V33" si="8">T10/G10*100</f>
        <v>6.9383259911894273</v>
      </c>
      <c r="W10" s="51">
        <f t="shared" ref="W10:W33" si="9">U10/H10*100</f>
        <v>16.033755274261605</v>
      </c>
      <c r="X10" s="21">
        <f t="shared" si="1"/>
        <v>692</v>
      </c>
      <c r="Y10" s="21">
        <f t="shared" ref="Y10:Y35" si="10">M10+Q10+U10</f>
        <v>1474</v>
      </c>
      <c r="Z10" s="51">
        <f t="shared" ref="Z10:Z33" si="11">X10/I10*100</f>
        <v>6.0712405685207926</v>
      </c>
      <c r="AA10" s="51">
        <f t="shared" ref="AA10:AA33" si="12">Y10/J10*100</f>
        <v>10.565550856569422</v>
      </c>
      <c r="AB10" s="21">
        <v>20</v>
      </c>
      <c r="AC10" s="21">
        <v>26</v>
      </c>
      <c r="AD10" s="51">
        <f t="shared" ref="AD10:AD33" si="13">AB10/L10*100</f>
        <v>6.3492063492063489</v>
      </c>
      <c r="AE10" s="51">
        <f t="shared" ref="AE10:AE33" si="14">AC10/M10*100</f>
        <v>3.5616438356164384</v>
      </c>
      <c r="AF10" s="21">
        <v>2</v>
      </c>
      <c r="AG10" s="21">
        <v>3</v>
      </c>
      <c r="AH10" s="51">
        <f t="shared" ref="AH10:AH33" si="15">AF10/P10*100</f>
        <v>0.63694267515923575</v>
      </c>
      <c r="AI10" s="51">
        <f t="shared" ref="AI10:AI33" si="16">AG10/Q10*100</f>
        <v>0.54151624548736454</v>
      </c>
      <c r="AJ10" s="21"/>
      <c r="AK10" s="21">
        <v>1</v>
      </c>
      <c r="AL10" s="51">
        <f t="shared" ref="AL10:AL33" si="17">AJ10/T10*100</f>
        <v>0</v>
      </c>
      <c r="AM10" s="51">
        <f t="shared" ref="AM10:AM33" si="18">AK10/U10*100</f>
        <v>0.52631578947368418</v>
      </c>
      <c r="AN10" s="21">
        <f t="shared" ref="AN10:AN33" si="19">AB10+AF10+AJ10</f>
        <v>22</v>
      </c>
      <c r="AO10" s="21">
        <f t="shared" ref="AO10:AO33" si="20">AC10+AG10+AK10</f>
        <v>30</v>
      </c>
      <c r="AP10" s="51">
        <f t="shared" ref="AP10:AP35" si="21">AN10/X10*100</f>
        <v>3.1791907514450863</v>
      </c>
      <c r="AQ10" s="51">
        <f t="shared" ref="AQ10:AQ35" si="22">AO10/Y10*100</f>
        <v>2.0352781546811398</v>
      </c>
      <c r="AR10" s="28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</row>
    <row r="11" spans="1:245" x14ac:dyDescent="0.2">
      <c r="A11" s="43" t="s">
        <v>45</v>
      </c>
      <c r="B11" s="17" t="s">
        <v>443</v>
      </c>
      <c r="C11" s="21">
        <v>4653</v>
      </c>
      <c r="D11" s="21">
        <v>5317</v>
      </c>
      <c r="E11" s="21">
        <v>1804</v>
      </c>
      <c r="F11" s="21">
        <v>1586</v>
      </c>
      <c r="G11" s="21">
        <v>1054</v>
      </c>
      <c r="H11" s="21">
        <v>994</v>
      </c>
      <c r="I11" s="21">
        <f t="shared" si="0"/>
        <v>7511</v>
      </c>
      <c r="J11" s="21">
        <f t="shared" si="2"/>
        <v>7897</v>
      </c>
      <c r="K11" s="51">
        <f t="shared" si="3"/>
        <v>5.1391292770603059</v>
      </c>
      <c r="L11" s="21">
        <v>134</v>
      </c>
      <c r="M11" s="21">
        <v>424</v>
      </c>
      <c r="N11" s="51">
        <f t="shared" si="4"/>
        <v>2.8798624543305396</v>
      </c>
      <c r="O11" s="51">
        <f t="shared" si="5"/>
        <v>7.9744216663532068</v>
      </c>
      <c r="P11" s="21">
        <v>179</v>
      </c>
      <c r="Q11" s="21">
        <v>274</v>
      </c>
      <c r="R11" s="51">
        <f t="shared" si="6"/>
        <v>9.922394678492239</v>
      </c>
      <c r="S11" s="51">
        <f t="shared" si="7"/>
        <v>17.276166456494323</v>
      </c>
      <c r="T11" s="21">
        <v>33</v>
      </c>
      <c r="U11" s="21">
        <v>152</v>
      </c>
      <c r="V11" s="51">
        <f t="shared" si="8"/>
        <v>3.1309297912713472</v>
      </c>
      <c r="W11" s="51">
        <f t="shared" si="9"/>
        <v>15.291750503018109</v>
      </c>
      <c r="X11" s="21">
        <f t="shared" si="1"/>
        <v>346</v>
      </c>
      <c r="Y11" s="21">
        <f t="shared" si="10"/>
        <v>850</v>
      </c>
      <c r="Z11" s="51">
        <f t="shared" si="11"/>
        <v>4.606577020370124</v>
      </c>
      <c r="AA11" s="51">
        <f t="shared" si="12"/>
        <v>10.763581106749399</v>
      </c>
      <c r="AB11" s="21">
        <v>6</v>
      </c>
      <c r="AC11" s="21">
        <v>13</v>
      </c>
      <c r="AD11" s="51">
        <f t="shared" si="13"/>
        <v>4.4776119402985071</v>
      </c>
      <c r="AE11" s="51">
        <f t="shared" si="14"/>
        <v>3.0660377358490565</v>
      </c>
      <c r="AF11" s="21">
        <v>2</v>
      </c>
      <c r="AG11" s="21">
        <v>3</v>
      </c>
      <c r="AH11" s="51">
        <f t="shared" si="15"/>
        <v>1.1173184357541899</v>
      </c>
      <c r="AI11" s="51">
        <f t="shared" si="16"/>
        <v>1.0948905109489051</v>
      </c>
      <c r="AJ11" s="21"/>
      <c r="AK11" s="21"/>
      <c r="AL11" s="51">
        <f t="shared" si="17"/>
        <v>0</v>
      </c>
      <c r="AM11" s="51">
        <f t="shared" si="18"/>
        <v>0</v>
      </c>
      <c r="AN11" s="21">
        <f t="shared" si="19"/>
        <v>8</v>
      </c>
      <c r="AO11" s="21">
        <f t="shared" si="20"/>
        <v>16</v>
      </c>
      <c r="AP11" s="51">
        <f t="shared" si="21"/>
        <v>2.3121387283236992</v>
      </c>
      <c r="AQ11" s="51">
        <f t="shared" si="22"/>
        <v>1.8823529411764703</v>
      </c>
      <c r="AR11" s="28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</row>
    <row r="12" spans="1:245" x14ac:dyDescent="0.2">
      <c r="A12" s="43" t="s">
        <v>46</v>
      </c>
      <c r="B12" s="17" t="s">
        <v>444</v>
      </c>
      <c r="C12" s="21">
        <v>11228</v>
      </c>
      <c r="D12" s="21">
        <v>13148</v>
      </c>
      <c r="E12" s="21">
        <v>11487</v>
      </c>
      <c r="F12" s="21">
        <v>13218</v>
      </c>
      <c r="G12" s="21">
        <v>1457</v>
      </c>
      <c r="H12" s="21">
        <v>1520</v>
      </c>
      <c r="I12" s="21">
        <f t="shared" si="0"/>
        <v>24172</v>
      </c>
      <c r="J12" s="21">
        <f t="shared" si="2"/>
        <v>27886</v>
      </c>
      <c r="K12" s="51">
        <f t="shared" si="3"/>
        <v>15.36488499089856</v>
      </c>
      <c r="L12" s="21">
        <v>459</v>
      </c>
      <c r="M12" s="21">
        <v>1586</v>
      </c>
      <c r="N12" s="51">
        <f t="shared" si="4"/>
        <v>4.0879942999643744</v>
      </c>
      <c r="O12" s="51">
        <f t="shared" si="5"/>
        <v>12.062671128688773</v>
      </c>
      <c r="P12" s="21">
        <v>2850</v>
      </c>
      <c r="Q12" s="21">
        <v>6311</v>
      </c>
      <c r="R12" s="51">
        <f t="shared" si="6"/>
        <v>24.810655523635415</v>
      </c>
      <c r="S12" s="51">
        <f t="shared" si="7"/>
        <v>47.745498562566198</v>
      </c>
      <c r="T12" s="21">
        <v>89</v>
      </c>
      <c r="U12" s="21">
        <v>177</v>
      </c>
      <c r="V12" s="51">
        <f t="shared" si="8"/>
        <v>6.1084420041180509</v>
      </c>
      <c r="W12" s="51">
        <f t="shared" si="9"/>
        <v>11.644736842105264</v>
      </c>
      <c r="X12" s="21">
        <f t="shared" si="1"/>
        <v>3398</v>
      </c>
      <c r="Y12" s="21">
        <f t="shared" si="10"/>
        <v>8074</v>
      </c>
      <c r="Z12" s="51">
        <f t="shared" si="11"/>
        <v>14.057587291080589</v>
      </c>
      <c r="AA12" s="51">
        <f t="shared" si="12"/>
        <v>28.953596786918169</v>
      </c>
      <c r="AB12" s="21">
        <v>16</v>
      </c>
      <c r="AC12" s="21">
        <v>33</v>
      </c>
      <c r="AD12" s="51">
        <f t="shared" si="13"/>
        <v>3.4858387799564272</v>
      </c>
      <c r="AE12" s="51">
        <f t="shared" si="14"/>
        <v>2.0807061790668349</v>
      </c>
      <c r="AF12" s="21">
        <v>85</v>
      </c>
      <c r="AG12" s="21">
        <v>129</v>
      </c>
      <c r="AH12" s="51">
        <f t="shared" si="15"/>
        <v>2.9824561403508771</v>
      </c>
      <c r="AI12" s="51">
        <f t="shared" si="16"/>
        <v>2.0440500713040723</v>
      </c>
      <c r="AJ12" s="21"/>
      <c r="AK12" s="21"/>
      <c r="AL12" s="51">
        <f t="shared" si="17"/>
        <v>0</v>
      </c>
      <c r="AM12" s="51">
        <f t="shared" si="18"/>
        <v>0</v>
      </c>
      <c r="AN12" s="21">
        <f t="shared" si="19"/>
        <v>101</v>
      </c>
      <c r="AO12" s="21">
        <f t="shared" si="20"/>
        <v>162</v>
      </c>
      <c r="AP12" s="51">
        <f t="shared" si="21"/>
        <v>2.9723366686286048</v>
      </c>
      <c r="AQ12" s="51">
        <f t="shared" si="22"/>
        <v>2.0064404260589548</v>
      </c>
      <c r="AR12" s="28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</row>
    <row r="13" spans="1:245" x14ac:dyDescent="0.2">
      <c r="A13" s="43" t="s">
        <v>47</v>
      </c>
      <c r="B13" s="17" t="s">
        <v>445</v>
      </c>
      <c r="C13" s="21">
        <v>10961</v>
      </c>
      <c r="D13" s="21">
        <v>13873</v>
      </c>
      <c r="E13" s="21">
        <v>3391</v>
      </c>
      <c r="F13" s="21">
        <v>3457</v>
      </c>
      <c r="G13" s="21">
        <v>707</v>
      </c>
      <c r="H13" s="21">
        <v>1012</v>
      </c>
      <c r="I13" s="21">
        <f t="shared" si="0"/>
        <v>15059</v>
      </c>
      <c r="J13" s="21">
        <f t="shared" si="2"/>
        <v>18342</v>
      </c>
      <c r="K13" s="51">
        <f t="shared" si="3"/>
        <v>21.800916395510981</v>
      </c>
      <c r="L13" s="21">
        <v>469</v>
      </c>
      <c r="M13" s="21">
        <v>991</v>
      </c>
      <c r="N13" s="51">
        <f t="shared" si="4"/>
        <v>4.2788066782227903</v>
      </c>
      <c r="O13" s="51">
        <f t="shared" si="5"/>
        <v>7.1433720175881206</v>
      </c>
      <c r="P13" s="21">
        <v>335</v>
      </c>
      <c r="Q13" s="21">
        <v>829</v>
      </c>
      <c r="R13" s="51">
        <f t="shared" si="6"/>
        <v>9.8790917133588909</v>
      </c>
      <c r="S13" s="51">
        <f t="shared" si="7"/>
        <v>23.980329765692797</v>
      </c>
      <c r="T13" s="21">
        <v>44</v>
      </c>
      <c r="U13" s="21">
        <v>111</v>
      </c>
      <c r="V13" s="51">
        <f t="shared" si="8"/>
        <v>6.2234794908062234</v>
      </c>
      <c r="W13" s="51">
        <f t="shared" si="9"/>
        <v>10.968379446640316</v>
      </c>
      <c r="X13" s="21">
        <f t="shared" si="1"/>
        <v>848</v>
      </c>
      <c r="Y13" s="21">
        <f t="shared" si="10"/>
        <v>1931</v>
      </c>
      <c r="Z13" s="51">
        <f t="shared" si="11"/>
        <v>5.6311840095623875</v>
      </c>
      <c r="AA13" s="51">
        <f t="shared" si="12"/>
        <v>10.527750517936974</v>
      </c>
      <c r="AB13" s="21">
        <v>76</v>
      </c>
      <c r="AC13" s="21">
        <v>92</v>
      </c>
      <c r="AD13" s="51">
        <f t="shared" si="13"/>
        <v>16.204690831556505</v>
      </c>
      <c r="AE13" s="51">
        <f t="shared" si="14"/>
        <v>9.2835519677093838</v>
      </c>
      <c r="AF13" s="21">
        <v>4</v>
      </c>
      <c r="AG13" s="21">
        <v>2</v>
      </c>
      <c r="AH13" s="51">
        <f t="shared" si="15"/>
        <v>1.1940298507462688</v>
      </c>
      <c r="AI13" s="51">
        <f t="shared" si="16"/>
        <v>0.24125452352231602</v>
      </c>
      <c r="AJ13" s="21">
        <v>1</v>
      </c>
      <c r="AK13" s="21"/>
      <c r="AL13" s="51">
        <f t="shared" si="17"/>
        <v>2.2727272727272729</v>
      </c>
      <c r="AM13" s="51">
        <f t="shared" si="18"/>
        <v>0</v>
      </c>
      <c r="AN13" s="21">
        <f t="shared" si="19"/>
        <v>81</v>
      </c>
      <c r="AO13" s="21">
        <f t="shared" si="20"/>
        <v>94</v>
      </c>
      <c r="AP13" s="51">
        <f t="shared" si="21"/>
        <v>9.5518867924528301</v>
      </c>
      <c r="AQ13" s="51">
        <f t="shared" si="22"/>
        <v>4.8679440704298287</v>
      </c>
      <c r="AR13" s="28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</row>
    <row r="14" spans="1:245" x14ac:dyDescent="0.2">
      <c r="A14" s="43" t="s">
        <v>48</v>
      </c>
      <c r="B14" s="17" t="s">
        <v>446</v>
      </c>
      <c r="C14" s="21">
        <v>5572</v>
      </c>
      <c r="D14" s="21">
        <v>6732</v>
      </c>
      <c r="E14" s="21">
        <v>2640</v>
      </c>
      <c r="F14" s="21">
        <v>3022</v>
      </c>
      <c r="G14" s="21">
        <v>539</v>
      </c>
      <c r="H14" s="21">
        <v>618</v>
      </c>
      <c r="I14" s="21">
        <f t="shared" si="0"/>
        <v>8751</v>
      </c>
      <c r="J14" s="21">
        <f t="shared" si="2"/>
        <v>10372</v>
      </c>
      <c r="K14" s="51">
        <f t="shared" si="3"/>
        <v>18.523597303165346</v>
      </c>
      <c r="L14" s="21">
        <v>202</v>
      </c>
      <c r="M14" s="21">
        <v>399</v>
      </c>
      <c r="N14" s="51">
        <f t="shared" si="4"/>
        <v>3.6252692031586506</v>
      </c>
      <c r="O14" s="51">
        <f t="shared" si="5"/>
        <v>5.9269162210338688</v>
      </c>
      <c r="P14" s="21">
        <v>288</v>
      </c>
      <c r="Q14" s="21">
        <v>758</v>
      </c>
      <c r="R14" s="51">
        <f t="shared" si="6"/>
        <v>10.909090909090908</v>
      </c>
      <c r="S14" s="51">
        <f t="shared" si="7"/>
        <v>25.082726671078753</v>
      </c>
      <c r="T14" s="21">
        <v>59</v>
      </c>
      <c r="U14" s="21">
        <v>122</v>
      </c>
      <c r="V14" s="51">
        <f t="shared" si="8"/>
        <v>10.946196660482375</v>
      </c>
      <c r="W14" s="51">
        <f t="shared" si="9"/>
        <v>19.741100323624593</v>
      </c>
      <c r="X14" s="21">
        <f t="shared" si="1"/>
        <v>549</v>
      </c>
      <c r="Y14" s="21">
        <f t="shared" si="10"/>
        <v>1279</v>
      </c>
      <c r="Z14" s="51">
        <f t="shared" si="11"/>
        <v>6.2735687350017137</v>
      </c>
      <c r="AA14" s="51">
        <f t="shared" si="12"/>
        <v>12.331276513690707</v>
      </c>
      <c r="AB14" s="21">
        <v>10</v>
      </c>
      <c r="AC14" s="21">
        <v>11</v>
      </c>
      <c r="AD14" s="51">
        <f t="shared" si="13"/>
        <v>4.9504950495049505</v>
      </c>
      <c r="AE14" s="51">
        <f t="shared" si="14"/>
        <v>2.7568922305764412</v>
      </c>
      <c r="AF14" s="21">
        <v>19</v>
      </c>
      <c r="AG14" s="21">
        <v>14</v>
      </c>
      <c r="AH14" s="51">
        <f t="shared" si="15"/>
        <v>6.5972222222222223</v>
      </c>
      <c r="AI14" s="51">
        <f t="shared" si="16"/>
        <v>1.8469656992084433</v>
      </c>
      <c r="AJ14" s="21"/>
      <c r="AK14" s="21"/>
      <c r="AL14" s="51">
        <f t="shared" si="17"/>
        <v>0</v>
      </c>
      <c r="AM14" s="51">
        <f t="shared" si="18"/>
        <v>0</v>
      </c>
      <c r="AN14" s="21">
        <f t="shared" si="19"/>
        <v>29</v>
      </c>
      <c r="AO14" s="21">
        <f t="shared" si="20"/>
        <v>25</v>
      </c>
      <c r="AP14" s="51">
        <f t="shared" si="21"/>
        <v>5.2823315118397085</v>
      </c>
      <c r="AQ14" s="51">
        <f t="shared" si="22"/>
        <v>1.9546520719311962</v>
      </c>
      <c r="AR14" s="28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</row>
    <row r="15" spans="1:245" x14ac:dyDescent="0.2">
      <c r="A15" s="43" t="s">
        <v>49</v>
      </c>
      <c r="B15" s="17" t="s">
        <v>447</v>
      </c>
      <c r="C15" s="21">
        <v>4896</v>
      </c>
      <c r="D15" s="21">
        <v>5926</v>
      </c>
      <c r="E15" s="21">
        <v>2838</v>
      </c>
      <c r="F15" s="21">
        <v>3326</v>
      </c>
      <c r="G15" s="21">
        <v>838</v>
      </c>
      <c r="H15" s="21">
        <v>897</v>
      </c>
      <c r="I15" s="21">
        <f t="shared" si="0"/>
        <v>8572</v>
      </c>
      <c r="J15" s="21">
        <f t="shared" si="2"/>
        <v>10149</v>
      </c>
      <c r="K15" s="51">
        <f t="shared" si="3"/>
        <v>18.397106859542703</v>
      </c>
      <c r="L15" s="21">
        <v>277</v>
      </c>
      <c r="M15" s="21">
        <v>895</v>
      </c>
      <c r="N15" s="51">
        <f t="shared" si="4"/>
        <v>5.6576797385620914</v>
      </c>
      <c r="O15" s="51">
        <f t="shared" si="5"/>
        <v>15.102936213297333</v>
      </c>
      <c r="P15" s="21">
        <v>667</v>
      </c>
      <c r="Q15" s="21">
        <v>1643</v>
      </c>
      <c r="R15" s="51">
        <f t="shared" si="6"/>
        <v>23.50246652572234</v>
      </c>
      <c r="S15" s="51">
        <f t="shared" si="7"/>
        <v>49.398677089597115</v>
      </c>
      <c r="T15" s="21">
        <v>106</v>
      </c>
      <c r="U15" s="21">
        <v>426</v>
      </c>
      <c r="V15" s="51">
        <f t="shared" si="8"/>
        <v>12.649164677804295</v>
      </c>
      <c r="W15" s="51">
        <f t="shared" si="9"/>
        <v>47.491638795986624</v>
      </c>
      <c r="X15" s="21">
        <f t="shared" si="1"/>
        <v>1050</v>
      </c>
      <c r="Y15" s="21">
        <f t="shared" si="10"/>
        <v>2964</v>
      </c>
      <c r="Z15" s="51">
        <f t="shared" si="11"/>
        <v>12.249183387774149</v>
      </c>
      <c r="AA15" s="51">
        <f t="shared" si="12"/>
        <v>29.204847768253028</v>
      </c>
      <c r="AB15" s="21">
        <v>13</v>
      </c>
      <c r="AC15" s="21">
        <v>101</v>
      </c>
      <c r="AD15" s="51">
        <f t="shared" si="13"/>
        <v>4.6931407942238268</v>
      </c>
      <c r="AE15" s="51">
        <f t="shared" si="14"/>
        <v>11.284916201117319</v>
      </c>
      <c r="AF15" s="21">
        <v>63</v>
      </c>
      <c r="AG15" s="21">
        <v>127</v>
      </c>
      <c r="AH15" s="51">
        <f t="shared" si="15"/>
        <v>9.4452773613193397</v>
      </c>
      <c r="AI15" s="51">
        <f t="shared" si="16"/>
        <v>7.7297626293365802</v>
      </c>
      <c r="AJ15" s="21">
        <v>5</v>
      </c>
      <c r="AK15" s="21">
        <v>19</v>
      </c>
      <c r="AL15" s="51">
        <f t="shared" si="17"/>
        <v>4.716981132075472</v>
      </c>
      <c r="AM15" s="51">
        <f t="shared" si="18"/>
        <v>4.460093896713615</v>
      </c>
      <c r="AN15" s="21">
        <f t="shared" si="19"/>
        <v>81</v>
      </c>
      <c r="AO15" s="21">
        <f t="shared" si="20"/>
        <v>247</v>
      </c>
      <c r="AP15" s="51">
        <f t="shared" si="21"/>
        <v>7.7142857142857135</v>
      </c>
      <c r="AQ15" s="51">
        <f t="shared" si="22"/>
        <v>8.3333333333333321</v>
      </c>
      <c r="AR15" s="28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</row>
    <row r="16" spans="1:245" x14ac:dyDescent="0.2">
      <c r="A16" s="43" t="s">
        <v>50</v>
      </c>
      <c r="B16" s="17" t="s">
        <v>448</v>
      </c>
      <c r="C16" s="21">
        <v>12297</v>
      </c>
      <c r="D16" s="21">
        <v>13122</v>
      </c>
      <c r="E16" s="21">
        <v>5164</v>
      </c>
      <c r="F16" s="21">
        <v>5339</v>
      </c>
      <c r="G16" s="21">
        <v>922</v>
      </c>
      <c r="H16" s="21">
        <v>973</v>
      </c>
      <c r="I16" s="21">
        <f t="shared" si="0"/>
        <v>18383</v>
      </c>
      <c r="J16" s="21">
        <f t="shared" si="2"/>
        <v>19434</v>
      </c>
      <c r="K16" s="51">
        <f t="shared" si="3"/>
        <v>5.7172387531959004</v>
      </c>
      <c r="L16" s="21">
        <v>636</v>
      </c>
      <c r="M16" s="21">
        <v>1514</v>
      </c>
      <c r="N16" s="51">
        <f t="shared" si="4"/>
        <v>5.171993169065626</v>
      </c>
      <c r="O16" s="51">
        <f t="shared" si="5"/>
        <v>11.537875323883554</v>
      </c>
      <c r="P16" s="21">
        <v>1123</v>
      </c>
      <c r="Q16" s="21">
        <v>1766</v>
      </c>
      <c r="R16" s="51">
        <f t="shared" si="6"/>
        <v>21.746707978311385</v>
      </c>
      <c r="S16" s="51">
        <f t="shared" si="7"/>
        <v>33.07735530998314</v>
      </c>
      <c r="T16" s="21">
        <v>38</v>
      </c>
      <c r="U16" s="21">
        <v>100</v>
      </c>
      <c r="V16" s="51">
        <f t="shared" si="8"/>
        <v>4.1214750542299354</v>
      </c>
      <c r="W16" s="51">
        <f t="shared" si="9"/>
        <v>10.277492291880781</v>
      </c>
      <c r="X16" s="21">
        <f t="shared" si="1"/>
        <v>1797</v>
      </c>
      <c r="Y16" s="21">
        <f t="shared" si="10"/>
        <v>3380</v>
      </c>
      <c r="Z16" s="51">
        <f t="shared" si="11"/>
        <v>9.7753359081760323</v>
      </c>
      <c r="AA16" s="51">
        <f t="shared" si="12"/>
        <v>17.392199238448079</v>
      </c>
      <c r="AB16" s="21">
        <v>69</v>
      </c>
      <c r="AC16" s="21">
        <v>106</v>
      </c>
      <c r="AD16" s="51">
        <f t="shared" si="13"/>
        <v>10.849056603773585</v>
      </c>
      <c r="AE16" s="51">
        <f t="shared" si="14"/>
        <v>7.001321003963012</v>
      </c>
      <c r="AF16" s="21">
        <v>8</v>
      </c>
      <c r="AG16" s="21">
        <v>10</v>
      </c>
      <c r="AH16" s="51">
        <f t="shared" si="15"/>
        <v>0.7123775601068566</v>
      </c>
      <c r="AI16" s="51">
        <f t="shared" si="16"/>
        <v>0.56625141562853909</v>
      </c>
      <c r="AJ16" s="21"/>
      <c r="AK16" s="21"/>
      <c r="AL16" s="51">
        <f t="shared" si="17"/>
        <v>0</v>
      </c>
      <c r="AM16" s="51">
        <f t="shared" si="18"/>
        <v>0</v>
      </c>
      <c r="AN16" s="21">
        <f t="shared" si="19"/>
        <v>77</v>
      </c>
      <c r="AO16" s="21">
        <f t="shared" si="20"/>
        <v>116</v>
      </c>
      <c r="AP16" s="51">
        <f t="shared" si="21"/>
        <v>4.2849193099610456</v>
      </c>
      <c r="AQ16" s="51">
        <f t="shared" si="22"/>
        <v>3.4319526627218933</v>
      </c>
      <c r="AR16" s="28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</row>
    <row r="17" spans="1:245" x14ac:dyDescent="0.2">
      <c r="A17" s="43" t="s">
        <v>51</v>
      </c>
      <c r="B17" s="17" t="s">
        <v>449</v>
      </c>
      <c r="C17" s="21">
        <v>5829</v>
      </c>
      <c r="D17" s="21">
        <v>5289</v>
      </c>
      <c r="E17" s="21">
        <v>2136</v>
      </c>
      <c r="F17" s="21">
        <v>1840</v>
      </c>
      <c r="G17" s="21">
        <v>589</v>
      </c>
      <c r="H17" s="21">
        <v>692</v>
      </c>
      <c r="I17" s="21">
        <f t="shared" si="0"/>
        <v>8554</v>
      </c>
      <c r="J17" s="21">
        <f t="shared" si="2"/>
        <v>7821</v>
      </c>
      <c r="K17" s="51">
        <f t="shared" si="3"/>
        <v>-8.5690904839840982</v>
      </c>
      <c r="L17" s="21">
        <v>59</v>
      </c>
      <c r="M17" s="21">
        <v>123</v>
      </c>
      <c r="N17" s="51">
        <f t="shared" si="4"/>
        <v>1.0121804769257163</v>
      </c>
      <c r="O17" s="51">
        <f t="shared" si="5"/>
        <v>2.3255813953488373</v>
      </c>
      <c r="P17" s="21">
        <v>220</v>
      </c>
      <c r="Q17" s="21">
        <v>374</v>
      </c>
      <c r="R17" s="51">
        <f t="shared" si="6"/>
        <v>10.299625468164795</v>
      </c>
      <c r="S17" s="51">
        <f t="shared" si="7"/>
        <v>20.326086956521738</v>
      </c>
      <c r="T17" s="21">
        <v>45</v>
      </c>
      <c r="U17" s="21">
        <v>71</v>
      </c>
      <c r="V17" s="51">
        <f t="shared" si="8"/>
        <v>7.6400679117147705</v>
      </c>
      <c r="W17" s="51">
        <f t="shared" si="9"/>
        <v>10.260115606936417</v>
      </c>
      <c r="X17" s="21">
        <f t="shared" si="1"/>
        <v>324</v>
      </c>
      <c r="Y17" s="21">
        <f t="shared" si="10"/>
        <v>568</v>
      </c>
      <c r="Z17" s="51">
        <f t="shared" si="11"/>
        <v>3.7877016600420856</v>
      </c>
      <c r="AA17" s="51">
        <f t="shared" si="12"/>
        <v>7.2624984017389078</v>
      </c>
      <c r="AB17" s="21">
        <v>2</v>
      </c>
      <c r="AC17" s="21">
        <v>1</v>
      </c>
      <c r="AD17" s="51">
        <f t="shared" si="13"/>
        <v>3.3898305084745761</v>
      </c>
      <c r="AE17" s="51">
        <f t="shared" si="14"/>
        <v>0.81300813008130091</v>
      </c>
      <c r="AF17" s="21">
        <v>7</v>
      </c>
      <c r="AG17" s="21">
        <v>3</v>
      </c>
      <c r="AH17" s="51">
        <f t="shared" si="15"/>
        <v>3.1818181818181817</v>
      </c>
      <c r="AI17" s="51">
        <f t="shared" si="16"/>
        <v>0.80213903743315518</v>
      </c>
      <c r="AJ17" s="21"/>
      <c r="AK17" s="21"/>
      <c r="AL17" s="51">
        <f t="shared" si="17"/>
        <v>0</v>
      </c>
      <c r="AM17" s="51">
        <f t="shared" si="18"/>
        <v>0</v>
      </c>
      <c r="AN17" s="21">
        <f t="shared" si="19"/>
        <v>9</v>
      </c>
      <c r="AO17" s="21">
        <f t="shared" si="20"/>
        <v>4</v>
      </c>
      <c r="AP17" s="51">
        <f t="shared" si="21"/>
        <v>2.7777777777777777</v>
      </c>
      <c r="AQ17" s="51">
        <f t="shared" si="22"/>
        <v>0.70422535211267612</v>
      </c>
      <c r="AR17" s="28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</row>
    <row r="18" spans="1:245" x14ac:dyDescent="0.2">
      <c r="A18" s="43" t="s">
        <v>52</v>
      </c>
      <c r="B18" s="17" t="s">
        <v>450</v>
      </c>
      <c r="C18" s="213">
        <v>55137</v>
      </c>
      <c r="D18" s="213">
        <v>59347</v>
      </c>
      <c r="E18" s="213">
        <v>22200</v>
      </c>
      <c r="F18" s="213">
        <v>22084</v>
      </c>
      <c r="G18" s="213">
        <v>4604</v>
      </c>
      <c r="H18" s="213">
        <v>5728</v>
      </c>
      <c r="I18" s="213">
        <v>81941</v>
      </c>
      <c r="J18" s="213">
        <v>87159</v>
      </c>
      <c r="K18" s="51">
        <f t="shared" si="3"/>
        <v>6.3679964852759952</v>
      </c>
      <c r="L18" s="213">
        <v>1496</v>
      </c>
      <c r="M18" s="213">
        <v>3607</v>
      </c>
      <c r="N18" s="51">
        <f t="shared" si="4"/>
        <v>2.7132415619275623</v>
      </c>
      <c r="O18" s="51">
        <f t="shared" si="5"/>
        <v>6.0778135373312896</v>
      </c>
      <c r="P18" s="213">
        <v>2401</v>
      </c>
      <c r="Q18" s="213">
        <v>6063</v>
      </c>
      <c r="R18" s="51">
        <f t="shared" si="6"/>
        <v>10.815315315315315</v>
      </c>
      <c r="S18" s="51">
        <f t="shared" si="7"/>
        <v>27.454265531606591</v>
      </c>
      <c r="T18" s="21">
        <v>634</v>
      </c>
      <c r="U18" s="21">
        <v>1291</v>
      </c>
      <c r="V18" s="51">
        <f t="shared" si="8"/>
        <v>13.770634231103388</v>
      </c>
      <c r="W18" s="51">
        <f t="shared" si="9"/>
        <v>22.53840782122905</v>
      </c>
      <c r="X18" s="21">
        <f t="shared" si="1"/>
        <v>4531</v>
      </c>
      <c r="Y18" s="21">
        <f t="shared" si="10"/>
        <v>10961</v>
      </c>
      <c r="Z18" s="51">
        <f t="shared" si="11"/>
        <v>5.5295883623582824</v>
      </c>
      <c r="AA18" s="51">
        <f t="shared" si="12"/>
        <v>12.575867093472848</v>
      </c>
      <c r="AB18" s="21">
        <v>102</v>
      </c>
      <c r="AC18" s="21">
        <v>223</v>
      </c>
      <c r="AD18" s="51">
        <f t="shared" si="13"/>
        <v>6.8181818181818175</v>
      </c>
      <c r="AE18" s="51">
        <f t="shared" si="14"/>
        <v>6.1824230662600499</v>
      </c>
      <c r="AF18" s="21">
        <v>51</v>
      </c>
      <c r="AG18" s="21">
        <v>113</v>
      </c>
      <c r="AH18" s="51">
        <f t="shared" si="15"/>
        <v>2.12411495210329</v>
      </c>
      <c r="AI18" s="51">
        <f t="shared" si="16"/>
        <v>1.8637638132937488</v>
      </c>
      <c r="AJ18" s="21">
        <v>10</v>
      </c>
      <c r="AK18" s="21">
        <v>32</v>
      </c>
      <c r="AL18" s="51">
        <f t="shared" si="17"/>
        <v>1.5772870662460567</v>
      </c>
      <c r="AM18" s="51">
        <f t="shared" si="18"/>
        <v>2.4786986831913249</v>
      </c>
      <c r="AN18" s="21">
        <f t="shared" si="19"/>
        <v>163</v>
      </c>
      <c r="AO18" s="21">
        <f t="shared" si="20"/>
        <v>368</v>
      </c>
      <c r="AP18" s="51">
        <f t="shared" si="21"/>
        <v>3.5974398587508274</v>
      </c>
      <c r="AQ18" s="51">
        <f t="shared" si="22"/>
        <v>3.3573579053006113</v>
      </c>
      <c r="AR18" s="28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</row>
    <row r="19" spans="1:245" x14ac:dyDescent="0.2">
      <c r="A19" s="43" t="s">
        <v>53</v>
      </c>
      <c r="B19" s="17" t="s">
        <v>451</v>
      </c>
      <c r="C19" s="21">
        <v>3614</v>
      </c>
      <c r="D19" s="21">
        <v>4412</v>
      </c>
      <c r="E19" s="21">
        <v>2422</v>
      </c>
      <c r="F19" s="21">
        <v>2508</v>
      </c>
      <c r="G19" s="21">
        <v>438</v>
      </c>
      <c r="H19" s="21">
        <v>478</v>
      </c>
      <c r="I19" s="21">
        <f t="shared" si="0"/>
        <v>6474</v>
      </c>
      <c r="J19" s="21">
        <f t="shared" si="2"/>
        <v>7398</v>
      </c>
      <c r="K19" s="51">
        <f t="shared" si="3"/>
        <v>14.272474513438354</v>
      </c>
      <c r="L19" s="21">
        <v>148</v>
      </c>
      <c r="M19" s="21">
        <v>319</v>
      </c>
      <c r="N19" s="51">
        <f t="shared" si="4"/>
        <v>4.0951853901494184</v>
      </c>
      <c r="O19" s="51">
        <f t="shared" si="5"/>
        <v>7.2302810516772436</v>
      </c>
      <c r="P19" s="21">
        <v>340</v>
      </c>
      <c r="Q19" s="21">
        <v>766</v>
      </c>
      <c r="R19" s="51">
        <f t="shared" si="6"/>
        <v>14.037985136251033</v>
      </c>
      <c r="S19" s="51">
        <f t="shared" si="7"/>
        <v>30.54226475279107</v>
      </c>
      <c r="T19" s="21">
        <v>25</v>
      </c>
      <c r="U19" s="21">
        <v>73</v>
      </c>
      <c r="V19" s="51">
        <f t="shared" si="8"/>
        <v>5.7077625570776256</v>
      </c>
      <c r="W19" s="51">
        <f t="shared" si="9"/>
        <v>15.271966527196653</v>
      </c>
      <c r="X19" s="21">
        <f t="shared" si="1"/>
        <v>513</v>
      </c>
      <c r="Y19" s="21">
        <f t="shared" si="10"/>
        <v>1158</v>
      </c>
      <c r="Z19" s="51">
        <f t="shared" si="11"/>
        <v>7.9240037071362375</v>
      </c>
      <c r="AA19" s="51">
        <f t="shared" si="12"/>
        <v>15.652879156528792</v>
      </c>
      <c r="AB19" s="21">
        <v>7</v>
      </c>
      <c r="AC19" s="21">
        <v>13</v>
      </c>
      <c r="AD19" s="51">
        <f t="shared" si="13"/>
        <v>4.7297297297297298</v>
      </c>
      <c r="AE19" s="51">
        <f t="shared" si="14"/>
        <v>4.0752351097178678</v>
      </c>
      <c r="AF19" s="21">
        <v>27</v>
      </c>
      <c r="AG19" s="21">
        <v>23</v>
      </c>
      <c r="AH19" s="51">
        <f t="shared" si="15"/>
        <v>7.9411764705882346</v>
      </c>
      <c r="AI19" s="51">
        <f t="shared" si="16"/>
        <v>3.0026109660574414</v>
      </c>
      <c r="AJ19" s="21"/>
      <c r="AK19" s="21"/>
      <c r="AL19" s="51">
        <f t="shared" si="17"/>
        <v>0</v>
      </c>
      <c r="AM19" s="51">
        <f t="shared" si="18"/>
        <v>0</v>
      </c>
      <c r="AN19" s="21">
        <f t="shared" si="19"/>
        <v>34</v>
      </c>
      <c r="AO19" s="21">
        <f t="shared" si="20"/>
        <v>36</v>
      </c>
      <c r="AP19" s="51">
        <f t="shared" si="21"/>
        <v>6.6276803118908383</v>
      </c>
      <c r="AQ19" s="51">
        <f t="shared" si="22"/>
        <v>3.1088082901554404</v>
      </c>
      <c r="AR19" s="28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</row>
    <row r="20" spans="1:245" x14ac:dyDescent="0.2">
      <c r="A20" s="43" t="s">
        <v>54</v>
      </c>
      <c r="B20" s="17" t="s">
        <v>452</v>
      </c>
      <c r="C20" s="21">
        <v>4202</v>
      </c>
      <c r="D20" s="21">
        <v>4014</v>
      </c>
      <c r="E20" s="21">
        <v>1133</v>
      </c>
      <c r="F20" s="21">
        <v>1501</v>
      </c>
      <c r="G20" s="21">
        <v>257</v>
      </c>
      <c r="H20" s="21">
        <v>283</v>
      </c>
      <c r="I20" s="21">
        <f t="shared" si="0"/>
        <v>5592</v>
      </c>
      <c r="J20" s="21">
        <f t="shared" si="2"/>
        <v>5798</v>
      </c>
      <c r="K20" s="51">
        <f t="shared" si="3"/>
        <v>3.683834048640918</v>
      </c>
      <c r="L20" s="21">
        <v>73</v>
      </c>
      <c r="M20" s="21">
        <v>175</v>
      </c>
      <c r="N20" s="51">
        <f t="shared" si="4"/>
        <v>1.7372679676344598</v>
      </c>
      <c r="O20" s="51">
        <f t="shared" si="5"/>
        <v>4.3597409068261088</v>
      </c>
      <c r="P20" s="21">
        <v>139</v>
      </c>
      <c r="Q20" s="21">
        <v>514</v>
      </c>
      <c r="R20" s="51">
        <f t="shared" si="6"/>
        <v>12.268314210061783</v>
      </c>
      <c r="S20" s="51">
        <f t="shared" si="7"/>
        <v>34.24383744170553</v>
      </c>
      <c r="T20" s="21">
        <v>9</v>
      </c>
      <c r="U20" s="21">
        <v>24</v>
      </c>
      <c r="V20" s="51">
        <f t="shared" si="8"/>
        <v>3.5019455252918288</v>
      </c>
      <c r="W20" s="51">
        <f t="shared" si="9"/>
        <v>8.4805653710247348</v>
      </c>
      <c r="X20" s="21">
        <f t="shared" si="1"/>
        <v>221</v>
      </c>
      <c r="Y20" s="21">
        <f t="shared" si="10"/>
        <v>713</v>
      </c>
      <c r="Z20" s="51">
        <f t="shared" si="11"/>
        <v>3.9520743919885555</v>
      </c>
      <c r="AA20" s="51">
        <f t="shared" si="12"/>
        <v>12.297343911693687</v>
      </c>
      <c r="AB20" s="21">
        <v>0</v>
      </c>
      <c r="AC20" s="21">
        <v>10</v>
      </c>
      <c r="AD20" s="51">
        <f t="shared" si="13"/>
        <v>0</v>
      </c>
      <c r="AE20" s="51">
        <f t="shared" si="14"/>
        <v>5.7142857142857144</v>
      </c>
      <c r="AF20" s="21">
        <v>0</v>
      </c>
      <c r="AG20" s="21"/>
      <c r="AH20" s="51">
        <f t="shared" si="15"/>
        <v>0</v>
      </c>
      <c r="AI20" s="51">
        <f t="shared" si="16"/>
        <v>0</v>
      </c>
      <c r="AJ20" s="21"/>
      <c r="AK20" s="21"/>
      <c r="AL20" s="51">
        <f t="shared" si="17"/>
        <v>0</v>
      </c>
      <c r="AM20" s="51">
        <f t="shared" si="18"/>
        <v>0</v>
      </c>
      <c r="AN20" s="21">
        <f t="shared" si="19"/>
        <v>0</v>
      </c>
      <c r="AO20" s="21">
        <f t="shared" si="20"/>
        <v>10</v>
      </c>
      <c r="AP20" s="51">
        <f t="shared" si="21"/>
        <v>0</v>
      </c>
      <c r="AQ20" s="51">
        <f t="shared" si="22"/>
        <v>1.4025245441795231</v>
      </c>
      <c r="AR20" s="28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</row>
    <row r="21" spans="1:245" x14ac:dyDescent="0.2">
      <c r="A21" s="43" t="s">
        <v>55</v>
      </c>
      <c r="B21" s="17" t="s">
        <v>453</v>
      </c>
      <c r="C21" s="21">
        <v>8254</v>
      </c>
      <c r="D21" s="21">
        <v>9291</v>
      </c>
      <c r="E21" s="21">
        <v>7724</v>
      </c>
      <c r="F21" s="21">
        <v>7773</v>
      </c>
      <c r="G21" s="21">
        <v>1609</v>
      </c>
      <c r="H21" s="21">
        <v>1803</v>
      </c>
      <c r="I21" s="21">
        <f t="shared" si="0"/>
        <v>17587</v>
      </c>
      <c r="J21" s="21">
        <f t="shared" si="2"/>
        <v>18867</v>
      </c>
      <c r="K21" s="51">
        <f t="shared" si="3"/>
        <v>7.2781031443680035</v>
      </c>
      <c r="L21" s="21">
        <v>423</v>
      </c>
      <c r="M21" s="21">
        <v>1170</v>
      </c>
      <c r="N21" s="51">
        <f t="shared" si="4"/>
        <v>5.1247879815846868</v>
      </c>
      <c r="O21" s="51">
        <f t="shared" si="5"/>
        <v>12.59283177268324</v>
      </c>
      <c r="P21" s="21">
        <v>1975</v>
      </c>
      <c r="Q21" s="21">
        <v>3698</v>
      </c>
      <c r="R21" s="51">
        <f t="shared" si="6"/>
        <v>25.569653029518385</v>
      </c>
      <c r="S21" s="51">
        <f t="shared" si="7"/>
        <v>47.574938891033064</v>
      </c>
      <c r="T21" s="21">
        <v>176</v>
      </c>
      <c r="U21" s="21">
        <v>425</v>
      </c>
      <c r="V21" s="51">
        <f t="shared" si="8"/>
        <v>10.93847110006215</v>
      </c>
      <c r="W21" s="51">
        <f t="shared" si="9"/>
        <v>23.571824736550195</v>
      </c>
      <c r="X21" s="21">
        <f t="shared" si="1"/>
        <v>2574</v>
      </c>
      <c r="Y21" s="21">
        <f t="shared" si="10"/>
        <v>5293</v>
      </c>
      <c r="Z21" s="51">
        <f t="shared" si="11"/>
        <v>14.635810541877522</v>
      </c>
      <c r="AA21" s="51">
        <f t="shared" si="12"/>
        <v>28.054274659458311</v>
      </c>
      <c r="AB21" s="21">
        <v>22</v>
      </c>
      <c r="AC21" s="21">
        <v>115</v>
      </c>
      <c r="AD21" s="51">
        <f t="shared" si="13"/>
        <v>5.2009456264775409</v>
      </c>
      <c r="AE21" s="51">
        <f t="shared" si="14"/>
        <v>9.8290598290598297</v>
      </c>
      <c r="AF21" s="21">
        <v>125</v>
      </c>
      <c r="AG21" s="21">
        <v>315</v>
      </c>
      <c r="AH21" s="51">
        <f t="shared" si="15"/>
        <v>6.3291139240506329</v>
      </c>
      <c r="AI21" s="51">
        <f t="shared" si="16"/>
        <v>8.5181179015684165</v>
      </c>
      <c r="AJ21" s="21">
        <v>2</v>
      </c>
      <c r="AK21" s="21">
        <v>10</v>
      </c>
      <c r="AL21" s="51">
        <f t="shared" si="17"/>
        <v>1.1363636363636365</v>
      </c>
      <c r="AM21" s="51">
        <f t="shared" si="18"/>
        <v>2.3529411764705883</v>
      </c>
      <c r="AN21" s="21">
        <f t="shared" si="19"/>
        <v>149</v>
      </c>
      <c r="AO21" s="21">
        <f t="shared" si="20"/>
        <v>440</v>
      </c>
      <c r="AP21" s="51">
        <f t="shared" si="21"/>
        <v>5.788655788655789</v>
      </c>
      <c r="AQ21" s="51">
        <f t="shared" si="22"/>
        <v>8.3128660494993394</v>
      </c>
      <c r="AR21" s="28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</row>
    <row r="22" spans="1:245" x14ac:dyDescent="0.2">
      <c r="A22" s="43" t="s">
        <v>56</v>
      </c>
      <c r="B22" s="17" t="s">
        <v>454</v>
      </c>
      <c r="C22" s="21">
        <v>9267</v>
      </c>
      <c r="D22" s="21">
        <v>10828</v>
      </c>
      <c r="E22" s="21">
        <v>2813</v>
      </c>
      <c r="F22" s="21">
        <v>2319</v>
      </c>
      <c r="G22" s="21">
        <v>557</v>
      </c>
      <c r="H22" s="21">
        <v>587</v>
      </c>
      <c r="I22" s="21">
        <f t="shared" si="0"/>
        <v>12637</v>
      </c>
      <c r="J22" s="21">
        <f t="shared" si="2"/>
        <v>13734</v>
      </c>
      <c r="K22" s="51">
        <f t="shared" si="3"/>
        <v>8.6808577985281374</v>
      </c>
      <c r="L22" s="21">
        <v>316</v>
      </c>
      <c r="M22" s="21">
        <v>602</v>
      </c>
      <c r="N22" s="51">
        <f t="shared" si="4"/>
        <v>3.4099492823999134</v>
      </c>
      <c r="O22" s="51">
        <f t="shared" si="5"/>
        <v>5.5596601403768009</v>
      </c>
      <c r="P22" s="21">
        <v>263</v>
      </c>
      <c r="Q22" s="21">
        <v>392</v>
      </c>
      <c r="R22" s="51">
        <f t="shared" si="6"/>
        <v>9.3494489868467827</v>
      </c>
      <c r="S22" s="51">
        <f t="shared" si="7"/>
        <v>16.903837861147046</v>
      </c>
      <c r="T22" s="21">
        <v>25</v>
      </c>
      <c r="U22" s="21">
        <v>31</v>
      </c>
      <c r="V22" s="51">
        <f t="shared" si="8"/>
        <v>4.4883303411131061</v>
      </c>
      <c r="W22" s="51">
        <f t="shared" si="9"/>
        <v>5.2810902896081773</v>
      </c>
      <c r="X22" s="21">
        <f t="shared" si="1"/>
        <v>604</v>
      </c>
      <c r="Y22" s="21">
        <f t="shared" si="10"/>
        <v>1025</v>
      </c>
      <c r="Z22" s="51">
        <f t="shared" si="11"/>
        <v>4.7796154150510404</v>
      </c>
      <c r="AA22" s="51">
        <f t="shared" si="12"/>
        <v>7.4632299402941609</v>
      </c>
      <c r="AB22" s="21">
        <v>23</v>
      </c>
      <c r="AC22" s="21">
        <v>61</v>
      </c>
      <c r="AD22" s="51">
        <f t="shared" si="13"/>
        <v>7.2784810126582276</v>
      </c>
      <c r="AE22" s="51">
        <f t="shared" si="14"/>
        <v>10.132890365448505</v>
      </c>
      <c r="AF22" s="21">
        <v>6</v>
      </c>
      <c r="AG22" s="21">
        <v>1</v>
      </c>
      <c r="AH22" s="51">
        <f t="shared" si="15"/>
        <v>2.2813688212927756</v>
      </c>
      <c r="AI22" s="51">
        <f t="shared" si="16"/>
        <v>0.25510204081632654</v>
      </c>
      <c r="AJ22" s="21"/>
      <c r="AK22" s="21"/>
      <c r="AL22" s="51">
        <f t="shared" si="17"/>
        <v>0</v>
      </c>
      <c r="AM22" s="51">
        <f t="shared" si="18"/>
        <v>0</v>
      </c>
      <c r="AN22" s="21">
        <f t="shared" si="19"/>
        <v>29</v>
      </c>
      <c r="AO22" s="21">
        <f t="shared" si="20"/>
        <v>62</v>
      </c>
      <c r="AP22" s="51">
        <f t="shared" si="21"/>
        <v>4.8013245033112586</v>
      </c>
      <c r="AQ22" s="51">
        <f t="shared" si="22"/>
        <v>6.0487804878048781</v>
      </c>
      <c r="AR22" s="28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</row>
    <row r="23" spans="1:245" x14ac:dyDescent="0.2">
      <c r="A23" s="43" t="s">
        <v>57</v>
      </c>
      <c r="B23" s="17" t="s">
        <v>455</v>
      </c>
      <c r="C23" s="21">
        <v>14419</v>
      </c>
      <c r="D23" s="21">
        <v>15007</v>
      </c>
      <c r="E23" s="21">
        <v>9845</v>
      </c>
      <c r="F23" s="21">
        <v>9113</v>
      </c>
      <c r="G23" s="21">
        <v>1935</v>
      </c>
      <c r="H23" s="21">
        <v>2171</v>
      </c>
      <c r="I23" s="21">
        <f t="shared" si="0"/>
        <v>26199</v>
      </c>
      <c r="J23" s="21">
        <f t="shared" si="2"/>
        <v>26291</v>
      </c>
      <c r="K23" s="51">
        <f t="shared" si="3"/>
        <v>0.35115844116187134</v>
      </c>
      <c r="L23" s="21">
        <v>500</v>
      </c>
      <c r="M23" s="21">
        <v>687</v>
      </c>
      <c r="N23" s="51">
        <f t="shared" si="4"/>
        <v>3.4676468548443031</v>
      </c>
      <c r="O23" s="51">
        <f t="shared" si="5"/>
        <v>4.5778636636236421</v>
      </c>
      <c r="P23" s="21">
        <v>2774</v>
      </c>
      <c r="Q23" s="21">
        <v>3032</v>
      </c>
      <c r="R23" s="51">
        <f t="shared" si="6"/>
        <v>28.176739461655664</v>
      </c>
      <c r="S23" s="51">
        <f t="shared" si="7"/>
        <v>33.271151102820149</v>
      </c>
      <c r="T23" s="21">
        <v>167</v>
      </c>
      <c r="U23" s="21">
        <v>167</v>
      </c>
      <c r="V23" s="51">
        <f t="shared" si="8"/>
        <v>8.6304909560723502</v>
      </c>
      <c r="W23" s="51">
        <f t="shared" si="9"/>
        <v>7.6923076923076925</v>
      </c>
      <c r="X23" s="21">
        <f t="shared" si="1"/>
        <v>3441</v>
      </c>
      <c r="Y23" s="21">
        <f t="shared" si="10"/>
        <v>3886</v>
      </c>
      <c r="Z23" s="51">
        <f t="shared" si="11"/>
        <v>13.134089087369746</v>
      </c>
      <c r="AA23" s="51">
        <f t="shared" si="12"/>
        <v>14.780723441481877</v>
      </c>
      <c r="AB23" s="21">
        <v>49</v>
      </c>
      <c r="AC23" s="21">
        <v>100</v>
      </c>
      <c r="AD23" s="51">
        <f t="shared" si="13"/>
        <v>9.8000000000000007</v>
      </c>
      <c r="AE23" s="51">
        <f t="shared" si="14"/>
        <v>14.556040756914118</v>
      </c>
      <c r="AF23" s="21">
        <v>175</v>
      </c>
      <c r="AG23" s="21">
        <v>504</v>
      </c>
      <c r="AH23" s="51">
        <f t="shared" si="15"/>
        <v>6.3085796683489539</v>
      </c>
      <c r="AI23" s="51">
        <f t="shared" si="16"/>
        <v>16.622691292875992</v>
      </c>
      <c r="AJ23" s="21">
        <v>4</v>
      </c>
      <c r="AK23" s="21">
        <v>4</v>
      </c>
      <c r="AL23" s="51">
        <f t="shared" si="17"/>
        <v>2.3952095808383236</v>
      </c>
      <c r="AM23" s="51">
        <f t="shared" si="18"/>
        <v>2.3952095808383236</v>
      </c>
      <c r="AN23" s="21">
        <f t="shared" si="19"/>
        <v>228</v>
      </c>
      <c r="AO23" s="21">
        <f t="shared" si="20"/>
        <v>608</v>
      </c>
      <c r="AP23" s="51">
        <f t="shared" si="21"/>
        <v>6.6259808195292065</v>
      </c>
      <c r="AQ23" s="51">
        <f t="shared" si="22"/>
        <v>15.645908389089039</v>
      </c>
      <c r="AR23" s="28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</row>
    <row r="24" spans="1:245" x14ac:dyDescent="0.2">
      <c r="A24" s="43" t="s">
        <v>58</v>
      </c>
      <c r="B24" s="17" t="s">
        <v>456</v>
      </c>
      <c r="C24" s="21">
        <v>6945</v>
      </c>
      <c r="D24" s="21">
        <v>8183</v>
      </c>
      <c r="E24" s="21">
        <v>3430</v>
      </c>
      <c r="F24" s="21">
        <v>3793</v>
      </c>
      <c r="G24" s="21">
        <v>631</v>
      </c>
      <c r="H24" s="21">
        <v>906</v>
      </c>
      <c r="I24" s="21">
        <f t="shared" si="0"/>
        <v>11006</v>
      </c>
      <c r="J24" s="21">
        <f t="shared" si="2"/>
        <v>12882</v>
      </c>
      <c r="K24" s="51">
        <f t="shared" si="3"/>
        <v>17.045248046520072</v>
      </c>
      <c r="L24" s="21">
        <v>465</v>
      </c>
      <c r="M24" s="21">
        <v>1108</v>
      </c>
      <c r="N24" s="51">
        <f t="shared" si="4"/>
        <v>6.6954643628509727</v>
      </c>
      <c r="O24" s="51">
        <f t="shared" si="5"/>
        <v>13.540266405963584</v>
      </c>
      <c r="P24" s="21">
        <v>309</v>
      </c>
      <c r="Q24" s="21">
        <v>800</v>
      </c>
      <c r="R24" s="51">
        <f t="shared" si="6"/>
        <v>9.0087463556851315</v>
      </c>
      <c r="S24" s="51">
        <f t="shared" si="7"/>
        <v>21.091484313208543</v>
      </c>
      <c r="T24" s="21">
        <v>124</v>
      </c>
      <c r="U24" s="21">
        <v>302</v>
      </c>
      <c r="V24" s="51">
        <f t="shared" si="8"/>
        <v>19.6513470681458</v>
      </c>
      <c r="W24" s="51">
        <f t="shared" si="9"/>
        <v>33.333333333333329</v>
      </c>
      <c r="X24" s="21">
        <f t="shared" si="1"/>
        <v>898</v>
      </c>
      <c r="Y24" s="21">
        <f t="shared" si="10"/>
        <v>2210</v>
      </c>
      <c r="Z24" s="51">
        <f t="shared" si="11"/>
        <v>8.1591858986007626</v>
      </c>
      <c r="AA24" s="51">
        <f t="shared" si="12"/>
        <v>17.155721161310357</v>
      </c>
      <c r="AB24" s="21">
        <v>52</v>
      </c>
      <c r="AC24" s="21">
        <v>97</v>
      </c>
      <c r="AD24" s="51">
        <f t="shared" si="13"/>
        <v>11.182795698924732</v>
      </c>
      <c r="AE24" s="51">
        <f t="shared" si="14"/>
        <v>8.7545126353790614</v>
      </c>
      <c r="AF24" s="21">
        <v>0</v>
      </c>
      <c r="AG24" s="21">
        <v>4</v>
      </c>
      <c r="AH24" s="51">
        <f t="shared" si="15"/>
        <v>0</v>
      </c>
      <c r="AI24" s="51">
        <f t="shared" si="16"/>
        <v>0.5</v>
      </c>
      <c r="AJ24" s="21">
        <v>3</v>
      </c>
      <c r="AK24" s="21">
        <v>16</v>
      </c>
      <c r="AL24" s="51">
        <f t="shared" si="17"/>
        <v>2.4193548387096775</v>
      </c>
      <c r="AM24" s="51">
        <f t="shared" si="18"/>
        <v>5.298013245033113</v>
      </c>
      <c r="AN24" s="21">
        <f t="shared" si="19"/>
        <v>55</v>
      </c>
      <c r="AO24" s="21">
        <f t="shared" si="20"/>
        <v>117</v>
      </c>
      <c r="AP24" s="51">
        <f t="shared" si="21"/>
        <v>6.1247216035634748</v>
      </c>
      <c r="AQ24" s="51">
        <f t="shared" si="22"/>
        <v>5.2941176470588234</v>
      </c>
      <c r="AR24" s="28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</row>
    <row r="25" spans="1:245" x14ac:dyDescent="0.2">
      <c r="A25" s="43" t="s">
        <v>59</v>
      </c>
      <c r="B25" s="17" t="s">
        <v>457</v>
      </c>
      <c r="C25" s="21">
        <v>3905</v>
      </c>
      <c r="D25" s="21">
        <v>3690</v>
      </c>
      <c r="E25" s="21">
        <v>2113</v>
      </c>
      <c r="F25" s="21">
        <v>2372</v>
      </c>
      <c r="G25" s="21">
        <v>682</v>
      </c>
      <c r="H25" s="21">
        <v>737</v>
      </c>
      <c r="I25" s="21">
        <f t="shared" si="0"/>
        <v>6700</v>
      </c>
      <c r="J25" s="21">
        <f t="shared" si="2"/>
        <v>6799</v>
      </c>
      <c r="K25" s="51">
        <f t="shared" si="3"/>
        <v>1.4776119402985159</v>
      </c>
      <c r="L25" s="21">
        <v>98</v>
      </c>
      <c r="M25" s="21">
        <v>345</v>
      </c>
      <c r="N25" s="51">
        <f t="shared" si="4"/>
        <v>2.5096030729833547</v>
      </c>
      <c r="O25" s="51">
        <f t="shared" si="5"/>
        <v>9.3495934959349594</v>
      </c>
      <c r="P25" s="21">
        <v>278</v>
      </c>
      <c r="Q25" s="21">
        <v>547</v>
      </c>
      <c r="R25" s="51">
        <f t="shared" si="6"/>
        <v>13.156649313771887</v>
      </c>
      <c r="S25" s="51">
        <f t="shared" si="7"/>
        <v>23.060708263069142</v>
      </c>
      <c r="T25" s="21">
        <v>35</v>
      </c>
      <c r="U25" s="21">
        <v>67</v>
      </c>
      <c r="V25" s="51">
        <f t="shared" si="8"/>
        <v>5.1319648093841641</v>
      </c>
      <c r="W25" s="51">
        <f t="shared" si="9"/>
        <v>9.0909090909090917</v>
      </c>
      <c r="X25" s="21">
        <f t="shared" si="1"/>
        <v>411</v>
      </c>
      <c r="Y25" s="21">
        <f t="shared" si="10"/>
        <v>959</v>
      </c>
      <c r="Z25" s="51">
        <f t="shared" si="11"/>
        <v>6.1343283582089558</v>
      </c>
      <c r="AA25" s="51">
        <f t="shared" si="12"/>
        <v>14.105015443447567</v>
      </c>
      <c r="AB25" s="21">
        <v>5</v>
      </c>
      <c r="AC25" s="21">
        <v>8</v>
      </c>
      <c r="AD25" s="51">
        <f t="shared" si="13"/>
        <v>5.1020408163265305</v>
      </c>
      <c r="AE25" s="51">
        <f t="shared" si="14"/>
        <v>2.318840579710145</v>
      </c>
      <c r="AF25" s="21">
        <v>1</v>
      </c>
      <c r="AG25" s="21"/>
      <c r="AH25" s="51">
        <f t="shared" si="15"/>
        <v>0.35971223021582738</v>
      </c>
      <c r="AI25" s="51">
        <f t="shared" si="16"/>
        <v>0</v>
      </c>
      <c r="AJ25" s="21"/>
      <c r="AK25" s="21"/>
      <c r="AL25" s="51">
        <f t="shared" si="17"/>
        <v>0</v>
      </c>
      <c r="AM25" s="51">
        <f t="shared" si="18"/>
        <v>0</v>
      </c>
      <c r="AN25" s="21">
        <f t="shared" si="19"/>
        <v>6</v>
      </c>
      <c r="AO25" s="21">
        <f t="shared" si="20"/>
        <v>8</v>
      </c>
      <c r="AP25" s="51">
        <f t="shared" si="21"/>
        <v>1.4598540145985401</v>
      </c>
      <c r="AQ25" s="51">
        <f t="shared" si="22"/>
        <v>0.83420229405630864</v>
      </c>
      <c r="AR25" s="28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</row>
    <row r="26" spans="1:245" x14ac:dyDescent="0.2">
      <c r="A26" s="43" t="s">
        <v>60</v>
      </c>
      <c r="B26" s="17" t="s">
        <v>458</v>
      </c>
      <c r="C26" s="21">
        <v>5875</v>
      </c>
      <c r="D26" s="21">
        <v>6705</v>
      </c>
      <c r="E26" s="21">
        <v>2139</v>
      </c>
      <c r="F26" s="21">
        <v>3041</v>
      </c>
      <c r="G26" s="21">
        <v>515</v>
      </c>
      <c r="H26" s="21">
        <v>692</v>
      </c>
      <c r="I26" s="21">
        <f t="shared" si="0"/>
        <v>8529</v>
      </c>
      <c r="J26" s="21">
        <f t="shared" si="2"/>
        <v>10438</v>
      </c>
      <c r="K26" s="51">
        <f t="shared" si="3"/>
        <v>22.382459842888963</v>
      </c>
      <c r="L26" s="21">
        <v>305</v>
      </c>
      <c r="M26" s="21">
        <v>668</v>
      </c>
      <c r="N26" s="51">
        <f t="shared" si="4"/>
        <v>5.1914893617021276</v>
      </c>
      <c r="O26" s="51">
        <f t="shared" si="5"/>
        <v>9.9627143922445942</v>
      </c>
      <c r="P26" s="21">
        <v>207</v>
      </c>
      <c r="Q26" s="21">
        <v>730</v>
      </c>
      <c r="R26" s="51">
        <f t="shared" si="6"/>
        <v>9.67741935483871</v>
      </c>
      <c r="S26" s="51">
        <f t="shared" si="7"/>
        <v>24.005261427162118</v>
      </c>
      <c r="T26" s="21">
        <v>44</v>
      </c>
      <c r="U26" s="21">
        <v>114</v>
      </c>
      <c r="V26" s="51">
        <f t="shared" si="8"/>
        <v>8.5436893203883493</v>
      </c>
      <c r="W26" s="51">
        <f t="shared" si="9"/>
        <v>16.473988439306357</v>
      </c>
      <c r="X26" s="21">
        <f t="shared" si="1"/>
        <v>556</v>
      </c>
      <c r="Y26" s="21">
        <f t="shared" si="10"/>
        <v>1512</v>
      </c>
      <c r="Z26" s="51">
        <f t="shared" si="11"/>
        <v>6.5189353968812283</v>
      </c>
      <c r="AA26" s="51">
        <f t="shared" si="12"/>
        <v>14.485533627131634</v>
      </c>
      <c r="AB26" s="21">
        <v>9</v>
      </c>
      <c r="AC26" s="21">
        <v>13</v>
      </c>
      <c r="AD26" s="51">
        <f t="shared" si="13"/>
        <v>2.9508196721311477</v>
      </c>
      <c r="AE26" s="51">
        <f t="shared" si="14"/>
        <v>1.9461077844311379</v>
      </c>
      <c r="AF26" s="21">
        <v>4</v>
      </c>
      <c r="AG26" s="21">
        <v>4</v>
      </c>
      <c r="AH26" s="51">
        <f t="shared" si="15"/>
        <v>1.932367149758454</v>
      </c>
      <c r="AI26" s="51">
        <f t="shared" si="16"/>
        <v>0.54794520547945202</v>
      </c>
      <c r="AJ26" s="21"/>
      <c r="AK26" s="21"/>
      <c r="AL26" s="51">
        <f t="shared" si="17"/>
        <v>0</v>
      </c>
      <c r="AM26" s="51">
        <f t="shared" si="18"/>
        <v>0</v>
      </c>
      <c r="AN26" s="21">
        <f t="shared" si="19"/>
        <v>13</v>
      </c>
      <c r="AO26" s="21">
        <f t="shared" si="20"/>
        <v>17</v>
      </c>
      <c r="AP26" s="51">
        <f t="shared" si="21"/>
        <v>2.3381294964028778</v>
      </c>
      <c r="AQ26" s="51">
        <f t="shared" si="22"/>
        <v>1.1243386243386242</v>
      </c>
      <c r="AR26" s="28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</row>
    <row r="27" spans="1:245" x14ac:dyDescent="0.2">
      <c r="A27" s="43" t="s">
        <v>61</v>
      </c>
      <c r="B27" s="17" t="s">
        <v>459</v>
      </c>
      <c r="C27" s="21">
        <v>5236</v>
      </c>
      <c r="D27" s="21">
        <v>5740</v>
      </c>
      <c r="E27" s="21">
        <v>1569</v>
      </c>
      <c r="F27" s="21">
        <v>1482</v>
      </c>
      <c r="G27" s="21">
        <v>409</v>
      </c>
      <c r="H27" s="21">
        <v>441</v>
      </c>
      <c r="I27" s="21">
        <f t="shared" si="0"/>
        <v>7214</v>
      </c>
      <c r="J27" s="21">
        <f t="shared" si="2"/>
        <v>7663</v>
      </c>
      <c r="K27" s="51">
        <f t="shared" si="3"/>
        <v>6.2240088716384747</v>
      </c>
      <c r="L27" s="21">
        <v>47</v>
      </c>
      <c r="M27" s="21">
        <v>104</v>
      </c>
      <c r="N27" s="51">
        <f t="shared" si="4"/>
        <v>0.89763177998472121</v>
      </c>
      <c r="O27" s="51">
        <f t="shared" si="5"/>
        <v>1.8118466898954706</v>
      </c>
      <c r="P27" s="21">
        <v>160</v>
      </c>
      <c r="Q27" s="21">
        <v>342</v>
      </c>
      <c r="R27" s="51">
        <f t="shared" si="6"/>
        <v>10.197578075207138</v>
      </c>
      <c r="S27" s="51">
        <f t="shared" si="7"/>
        <v>23.076923076923077</v>
      </c>
      <c r="T27" s="21">
        <v>18</v>
      </c>
      <c r="U27" s="21">
        <v>37</v>
      </c>
      <c r="V27" s="51">
        <f t="shared" si="8"/>
        <v>4.4009779951100247</v>
      </c>
      <c r="W27" s="51">
        <f t="shared" si="9"/>
        <v>8.3900226757369616</v>
      </c>
      <c r="X27" s="21">
        <f t="shared" si="1"/>
        <v>225</v>
      </c>
      <c r="Y27" s="21">
        <f t="shared" si="10"/>
        <v>483</v>
      </c>
      <c r="Z27" s="51">
        <f t="shared" si="11"/>
        <v>3.118935403382312</v>
      </c>
      <c r="AA27" s="51">
        <f t="shared" si="12"/>
        <v>6.3030144851885685</v>
      </c>
      <c r="AB27" s="21">
        <v>5</v>
      </c>
      <c r="AC27" s="21">
        <v>5</v>
      </c>
      <c r="AD27" s="51">
        <f t="shared" si="13"/>
        <v>10.638297872340425</v>
      </c>
      <c r="AE27" s="51">
        <f t="shared" si="14"/>
        <v>4.8076923076923084</v>
      </c>
      <c r="AF27" s="21">
        <v>2</v>
      </c>
      <c r="AG27" s="21"/>
      <c r="AH27" s="51">
        <f t="shared" si="15"/>
        <v>1.25</v>
      </c>
      <c r="AI27" s="51">
        <f t="shared" si="16"/>
        <v>0</v>
      </c>
      <c r="AJ27" s="21"/>
      <c r="AK27" s="21"/>
      <c r="AL27" s="51">
        <f t="shared" si="17"/>
        <v>0</v>
      </c>
      <c r="AM27" s="51">
        <f t="shared" si="18"/>
        <v>0</v>
      </c>
      <c r="AN27" s="21">
        <f t="shared" si="19"/>
        <v>7</v>
      </c>
      <c r="AO27" s="21">
        <f t="shared" si="20"/>
        <v>5</v>
      </c>
      <c r="AP27" s="51">
        <f t="shared" si="21"/>
        <v>3.1111111111111112</v>
      </c>
      <c r="AQ27" s="51">
        <f t="shared" si="22"/>
        <v>1.0351966873706004</v>
      </c>
      <c r="AR27" s="28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</row>
    <row r="28" spans="1:245" x14ac:dyDescent="0.2">
      <c r="A28" s="43" t="s">
        <v>62</v>
      </c>
      <c r="B28" s="17" t="s">
        <v>460</v>
      </c>
      <c r="C28" s="21">
        <v>21905</v>
      </c>
      <c r="D28" s="21">
        <v>22893</v>
      </c>
      <c r="E28" s="21">
        <v>7761</v>
      </c>
      <c r="F28" s="21">
        <v>7908</v>
      </c>
      <c r="G28" s="21">
        <v>1683</v>
      </c>
      <c r="H28" s="21">
        <v>1352</v>
      </c>
      <c r="I28" s="21">
        <f t="shared" si="0"/>
        <v>31349</v>
      </c>
      <c r="J28" s="21">
        <f t="shared" si="2"/>
        <v>32153</v>
      </c>
      <c r="K28" s="51">
        <f t="shared" si="3"/>
        <v>2.5646751092538835</v>
      </c>
      <c r="L28" s="21">
        <v>1063</v>
      </c>
      <c r="M28" s="21">
        <v>2443</v>
      </c>
      <c r="N28" s="51">
        <f t="shared" si="4"/>
        <v>4.8527733394202235</v>
      </c>
      <c r="O28" s="51">
        <f t="shared" si="5"/>
        <v>10.671384265932819</v>
      </c>
      <c r="P28" s="21">
        <v>1253</v>
      </c>
      <c r="Q28" s="21">
        <v>2286</v>
      </c>
      <c r="R28" s="51">
        <f t="shared" si="6"/>
        <v>16.144826697590517</v>
      </c>
      <c r="S28" s="51">
        <f t="shared" si="7"/>
        <v>28.90743550834598</v>
      </c>
      <c r="T28" s="21">
        <v>72</v>
      </c>
      <c r="U28" s="21">
        <v>163</v>
      </c>
      <c r="V28" s="51">
        <f t="shared" si="8"/>
        <v>4.2780748663101598</v>
      </c>
      <c r="W28" s="51">
        <f t="shared" si="9"/>
        <v>12.05621301775148</v>
      </c>
      <c r="X28" s="21">
        <f t="shared" si="1"/>
        <v>2388</v>
      </c>
      <c r="Y28" s="21">
        <f t="shared" si="10"/>
        <v>4892</v>
      </c>
      <c r="Z28" s="51">
        <f t="shared" si="11"/>
        <v>7.6174678618137746</v>
      </c>
      <c r="AA28" s="51">
        <f t="shared" si="12"/>
        <v>15.214754455260785</v>
      </c>
      <c r="AB28" s="21">
        <v>91</v>
      </c>
      <c r="AC28" s="21">
        <v>136</v>
      </c>
      <c r="AD28" s="51">
        <f t="shared" si="13"/>
        <v>8.5606773283160873</v>
      </c>
      <c r="AE28" s="51">
        <f t="shared" si="14"/>
        <v>5.5669259107654518</v>
      </c>
      <c r="AF28" s="21">
        <v>38</v>
      </c>
      <c r="AG28" s="21">
        <v>13</v>
      </c>
      <c r="AH28" s="51">
        <f t="shared" si="15"/>
        <v>3.0327214684756583</v>
      </c>
      <c r="AI28" s="51">
        <f t="shared" si="16"/>
        <v>0.56867891513560809</v>
      </c>
      <c r="AJ28" s="21">
        <v>1</v>
      </c>
      <c r="AK28" s="21">
        <v>1</v>
      </c>
      <c r="AL28" s="51">
        <f t="shared" si="17"/>
        <v>1.3888888888888888</v>
      </c>
      <c r="AM28" s="51">
        <f t="shared" si="18"/>
        <v>0.61349693251533743</v>
      </c>
      <c r="AN28" s="21">
        <f t="shared" si="19"/>
        <v>130</v>
      </c>
      <c r="AO28" s="21">
        <f t="shared" si="20"/>
        <v>150</v>
      </c>
      <c r="AP28" s="51">
        <f t="shared" si="21"/>
        <v>5.4438860971524292</v>
      </c>
      <c r="AQ28" s="51">
        <f t="shared" si="22"/>
        <v>3.0662305805396568</v>
      </c>
      <c r="AR28" s="28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</row>
    <row r="29" spans="1:245" x14ac:dyDescent="0.2">
      <c r="A29" s="43" t="s">
        <v>63</v>
      </c>
      <c r="B29" s="17" t="s">
        <v>461</v>
      </c>
      <c r="C29" s="21">
        <v>6880</v>
      </c>
      <c r="D29" s="21">
        <v>6584</v>
      </c>
      <c r="E29" s="21">
        <v>2244</v>
      </c>
      <c r="F29" s="21">
        <v>2222</v>
      </c>
      <c r="G29" s="21">
        <v>633</v>
      </c>
      <c r="H29" s="21">
        <v>533</v>
      </c>
      <c r="I29" s="21">
        <f t="shared" si="0"/>
        <v>9757</v>
      </c>
      <c r="J29" s="21">
        <f t="shared" si="2"/>
        <v>9339</v>
      </c>
      <c r="K29" s="51">
        <f t="shared" si="3"/>
        <v>-4.2841037204058665</v>
      </c>
      <c r="L29" s="21">
        <v>238</v>
      </c>
      <c r="M29" s="21">
        <v>451</v>
      </c>
      <c r="N29" s="51">
        <f t="shared" si="4"/>
        <v>3.4593023255813953</v>
      </c>
      <c r="O29" s="51">
        <f t="shared" si="5"/>
        <v>6.8499392466585665</v>
      </c>
      <c r="P29" s="21">
        <v>312</v>
      </c>
      <c r="Q29" s="21">
        <v>655</v>
      </c>
      <c r="R29" s="51">
        <f t="shared" si="6"/>
        <v>13.903743315508022</v>
      </c>
      <c r="S29" s="51">
        <f t="shared" si="7"/>
        <v>29.477947794779482</v>
      </c>
      <c r="T29" s="21">
        <v>21</v>
      </c>
      <c r="U29" s="21">
        <v>40</v>
      </c>
      <c r="V29" s="51">
        <f t="shared" si="8"/>
        <v>3.3175355450236967</v>
      </c>
      <c r="W29" s="51">
        <f t="shared" si="9"/>
        <v>7.5046904315197001</v>
      </c>
      <c r="X29" s="21">
        <f t="shared" si="1"/>
        <v>571</v>
      </c>
      <c r="Y29" s="21">
        <f t="shared" si="10"/>
        <v>1146</v>
      </c>
      <c r="Z29" s="51">
        <f t="shared" si="11"/>
        <v>5.8522086706979604</v>
      </c>
      <c r="AA29" s="51">
        <f t="shared" si="12"/>
        <v>12.271121105043367</v>
      </c>
      <c r="AB29" s="21">
        <v>12</v>
      </c>
      <c r="AC29" s="21">
        <v>20</v>
      </c>
      <c r="AD29" s="51">
        <f t="shared" si="13"/>
        <v>5.0420168067226889</v>
      </c>
      <c r="AE29" s="51">
        <f t="shared" si="14"/>
        <v>4.434589800443459</v>
      </c>
      <c r="AF29" s="21">
        <v>6</v>
      </c>
      <c r="AG29" s="21">
        <v>13</v>
      </c>
      <c r="AH29" s="51">
        <f t="shared" si="15"/>
        <v>1.9230769230769231</v>
      </c>
      <c r="AI29" s="51">
        <f t="shared" si="16"/>
        <v>1.9847328244274809</v>
      </c>
      <c r="AJ29" s="21"/>
      <c r="AK29" s="21"/>
      <c r="AL29" s="51">
        <f t="shared" si="17"/>
        <v>0</v>
      </c>
      <c r="AM29" s="51">
        <f t="shared" si="18"/>
        <v>0</v>
      </c>
      <c r="AN29" s="21">
        <f t="shared" si="19"/>
        <v>18</v>
      </c>
      <c r="AO29" s="21">
        <f t="shared" si="20"/>
        <v>33</v>
      </c>
      <c r="AP29" s="51">
        <f t="shared" si="21"/>
        <v>3.1523642732049035</v>
      </c>
      <c r="AQ29" s="51">
        <f t="shared" si="22"/>
        <v>2.8795811518324608</v>
      </c>
      <c r="AR29" s="28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</row>
    <row r="30" spans="1:245" x14ac:dyDescent="0.2">
      <c r="A30" s="43" t="s">
        <v>64</v>
      </c>
      <c r="B30" s="17" t="s">
        <v>462</v>
      </c>
      <c r="C30" s="21">
        <v>5486</v>
      </c>
      <c r="D30" s="21">
        <v>6059</v>
      </c>
      <c r="E30" s="21">
        <v>2274</v>
      </c>
      <c r="F30" s="21">
        <v>2377</v>
      </c>
      <c r="G30" s="21">
        <v>615</v>
      </c>
      <c r="H30" s="21">
        <v>665</v>
      </c>
      <c r="I30" s="21">
        <f t="shared" si="0"/>
        <v>8375</v>
      </c>
      <c r="J30" s="21">
        <f t="shared" si="2"/>
        <v>9101</v>
      </c>
      <c r="K30" s="51">
        <f t="shared" si="3"/>
        <v>8.6686567164178996</v>
      </c>
      <c r="L30" s="21">
        <v>150</v>
      </c>
      <c r="M30" s="21">
        <v>341</v>
      </c>
      <c r="N30" s="51">
        <f t="shared" si="4"/>
        <v>2.7342325920524972</v>
      </c>
      <c r="O30" s="51">
        <f t="shared" si="5"/>
        <v>5.6279914177256973</v>
      </c>
      <c r="P30" s="21">
        <v>265</v>
      </c>
      <c r="Q30" s="21">
        <v>580</v>
      </c>
      <c r="R30" s="51">
        <f t="shared" si="6"/>
        <v>11.653474054529465</v>
      </c>
      <c r="S30" s="51">
        <f t="shared" si="7"/>
        <v>24.400504838031132</v>
      </c>
      <c r="T30" s="21">
        <v>62</v>
      </c>
      <c r="U30" s="21">
        <v>126</v>
      </c>
      <c r="V30" s="51">
        <f t="shared" si="8"/>
        <v>10.081300813008131</v>
      </c>
      <c r="W30" s="51">
        <f t="shared" si="9"/>
        <v>18.947368421052634</v>
      </c>
      <c r="X30" s="21">
        <f t="shared" si="1"/>
        <v>477</v>
      </c>
      <c r="Y30" s="21">
        <f t="shared" si="10"/>
        <v>1047</v>
      </c>
      <c r="Z30" s="51">
        <f t="shared" si="11"/>
        <v>5.6955223880597021</v>
      </c>
      <c r="AA30" s="51">
        <f t="shared" si="12"/>
        <v>11.504230304362158</v>
      </c>
      <c r="AB30" s="21">
        <v>10</v>
      </c>
      <c r="AC30" s="21">
        <v>15</v>
      </c>
      <c r="AD30" s="51">
        <f t="shared" si="13"/>
        <v>6.666666666666667</v>
      </c>
      <c r="AE30" s="51">
        <f t="shared" si="14"/>
        <v>4.3988269794721413</v>
      </c>
      <c r="AF30" s="21">
        <v>6</v>
      </c>
      <c r="AG30" s="21">
        <v>5</v>
      </c>
      <c r="AH30" s="51">
        <f t="shared" si="15"/>
        <v>2.2641509433962264</v>
      </c>
      <c r="AI30" s="51">
        <f t="shared" si="16"/>
        <v>0.86206896551724133</v>
      </c>
      <c r="AJ30" s="21"/>
      <c r="AK30" s="21"/>
      <c r="AL30" s="51">
        <f t="shared" si="17"/>
        <v>0</v>
      </c>
      <c r="AM30" s="51">
        <f t="shared" si="18"/>
        <v>0</v>
      </c>
      <c r="AN30" s="21">
        <f t="shared" si="19"/>
        <v>16</v>
      </c>
      <c r="AO30" s="21">
        <f t="shared" si="20"/>
        <v>20</v>
      </c>
      <c r="AP30" s="51">
        <f t="shared" si="21"/>
        <v>3.3542976939203357</v>
      </c>
      <c r="AQ30" s="51">
        <f t="shared" si="22"/>
        <v>1.9102196752626552</v>
      </c>
      <c r="AR30" s="28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</row>
    <row r="31" spans="1:245" x14ac:dyDescent="0.2">
      <c r="A31" s="43" t="s">
        <v>65</v>
      </c>
      <c r="B31" s="17" t="s">
        <v>510</v>
      </c>
      <c r="C31" s="21">
        <v>6826</v>
      </c>
      <c r="D31" s="21">
        <v>7771</v>
      </c>
      <c r="E31" s="21">
        <v>2678</v>
      </c>
      <c r="F31" s="21">
        <v>2145</v>
      </c>
      <c r="G31" s="21">
        <v>525</v>
      </c>
      <c r="H31" s="21">
        <v>562</v>
      </c>
      <c r="I31" s="21">
        <f t="shared" si="0"/>
        <v>10029</v>
      </c>
      <c r="J31" s="21">
        <f t="shared" si="2"/>
        <v>10478</v>
      </c>
      <c r="K31" s="51">
        <f t="shared" si="3"/>
        <v>4.4770166517100307</v>
      </c>
      <c r="L31" s="21">
        <v>235</v>
      </c>
      <c r="M31" s="21">
        <v>348</v>
      </c>
      <c r="N31" s="51">
        <f t="shared" si="4"/>
        <v>3.4427190155288603</v>
      </c>
      <c r="O31" s="51">
        <f t="shared" si="5"/>
        <v>4.4781881353751132</v>
      </c>
      <c r="P31" s="21">
        <v>283</v>
      </c>
      <c r="Q31" s="21">
        <v>204</v>
      </c>
      <c r="R31" s="51">
        <f t="shared" si="6"/>
        <v>10.567587752053772</v>
      </c>
      <c r="S31" s="51">
        <f t="shared" si="7"/>
        <v>9.51048951048951</v>
      </c>
      <c r="T31" s="21">
        <v>34</v>
      </c>
      <c r="U31" s="21">
        <v>50</v>
      </c>
      <c r="V31" s="51">
        <f t="shared" si="8"/>
        <v>6.4761904761904754</v>
      </c>
      <c r="W31" s="51">
        <f t="shared" si="9"/>
        <v>8.8967971530249113</v>
      </c>
      <c r="X31" s="21">
        <f t="shared" si="1"/>
        <v>552</v>
      </c>
      <c r="Y31" s="21">
        <f t="shared" si="10"/>
        <v>602</v>
      </c>
      <c r="Z31" s="51">
        <f t="shared" si="11"/>
        <v>5.5040382889620094</v>
      </c>
      <c r="AA31" s="51">
        <f t="shared" si="12"/>
        <v>5.7453712540561179</v>
      </c>
      <c r="AB31" s="21">
        <v>19</v>
      </c>
      <c r="AC31" s="21">
        <v>53</v>
      </c>
      <c r="AD31" s="51">
        <f t="shared" si="13"/>
        <v>8.085106382978724</v>
      </c>
      <c r="AE31" s="51">
        <f t="shared" si="14"/>
        <v>15.229885057471265</v>
      </c>
      <c r="AF31" s="21">
        <v>8</v>
      </c>
      <c r="AG31" s="21">
        <v>8</v>
      </c>
      <c r="AH31" s="51">
        <f t="shared" si="15"/>
        <v>2.8268551236749118</v>
      </c>
      <c r="AI31" s="51">
        <f t="shared" si="16"/>
        <v>3.9215686274509802</v>
      </c>
      <c r="AJ31" s="21"/>
      <c r="AK31" s="21">
        <v>1</v>
      </c>
      <c r="AL31" s="51">
        <f t="shared" si="17"/>
        <v>0</v>
      </c>
      <c r="AM31" s="51">
        <f t="shared" si="18"/>
        <v>2</v>
      </c>
      <c r="AN31" s="21">
        <f t="shared" si="19"/>
        <v>27</v>
      </c>
      <c r="AO31" s="21">
        <f t="shared" si="20"/>
        <v>62</v>
      </c>
      <c r="AP31" s="51">
        <f t="shared" si="21"/>
        <v>4.8913043478260869</v>
      </c>
      <c r="AQ31" s="51">
        <f t="shared" si="22"/>
        <v>10.299003322259136</v>
      </c>
      <c r="AR31" s="28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</row>
    <row r="32" spans="1:245" x14ac:dyDescent="0.2">
      <c r="A32" s="43" t="s">
        <v>66</v>
      </c>
      <c r="B32" s="17" t="s">
        <v>463</v>
      </c>
      <c r="C32" s="21">
        <v>4051</v>
      </c>
      <c r="D32" s="21">
        <v>4087</v>
      </c>
      <c r="E32" s="21">
        <v>1492</v>
      </c>
      <c r="F32" s="21">
        <v>1490</v>
      </c>
      <c r="G32" s="21">
        <v>815</v>
      </c>
      <c r="H32" s="21">
        <v>992</v>
      </c>
      <c r="I32" s="21">
        <f t="shared" si="0"/>
        <v>6358</v>
      </c>
      <c r="J32" s="21">
        <f t="shared" si="2"/>
        <v>6569</v>
      </c>
      <c r="K32" s="51">
        <f t="shared" si="3"/>
        <v>3.3186536646744287</v>
      </c>
      <c r="L32" s="21">
        <v>31</v>
      </c>
      <c r="M32" s="21">
        <v>103</v>
      </c>
      <c r="N32" s="51">
        <f t="shared" si="4"/>
        <v>0.76524314983954578</v>
      </c>
      <c r="O32" s="51">
        <f t="shared" si="5"/>
        <v>2.5201859554685591</v>
      </c>
      <c r="P32" s="21">
        <v>150</v>
      </c>
      <c r="Q32" s="21">
        <v>308</v>
      </c>
      <c r="R32" s="51">
        <f t="shared" si="6"/>
        <v>10.053619302949061</v>
      </c>
      <c r="S32" s="51">
        <f t="shared" si="7"/>
        <v>20.671140939597315</v>
      </c>
      <c r="T32" s="21">
        <v>19</v>
      </c>
      <c r="U32" s="21">
        <v>28</v>
      </c>
      <c r="V32" s="51">
        <f t="shared" si="8"/>
        <v>2.3312883435582821</v>
      </c>
      <c r="W32" s="51">
        <f t="shared" si="9"/>
        <v>2.82258064516129</v>
      </c>
      <c r="X32" s="21">
        <f t="shared" si="1"/>
        <v>200</v>
      </c>
      <c r="Y32" s="21">
        <f t="shared" si="10"/>
        <v>439</v>
      </c>
      <c r="Z32" s="51">
        <f t="shared" si="11"/>
        <v>3.1456432840515887</v>
      </c>
      <c r="AA32" s="51">
        <f t="shared" si="12"/>
        <v>6.6829045516821433</v>
      </c>
      <c r="AB32" s="21">
        <v>6</v>
      </c>
      <c r="AC32" s="21">
        <v>8</v>
      </c>
      <c r="AD32" s="51">
        <f t="shared" si="13"/>
        <v>19.35483870967742</v>
      </c>
      <c r="AE32" s="51">
        <f t="shared" si="14"/>
        <v>7.7669902912621351</v>
      </c>
      <c r="AF32" s="21">
        <v>3</v>
      </c>
      <c r="AG32" s="21"/>
      <c r="AH32" s="51">
        <f t="shared" si="15"/>
        <v>2</v>
      </c>
      <c r="AI32" s="51">
        <f t="shared" si="16"/>
        <v>0</v>
      </c>
      <c r="AJ32" s="21"/>
      <c r="AK32" s="21"/>
      <c r="AL32" s="51">
        <f t="shared" si="17"/>
        <v>0</v>
      </c>
      <c r="AM32" s="51">
        <f t="shared" si="18"/>
        <v>0</v>
      </c>
      <c r="AN32" s="21">
        <f t="shared" si="19"/>
        <v>9</v>
      </c>
      <c r="AO32" s="21">
        <f t="shared" si="20"/>
        <v>8</v>
      </c>
      <c r="AP32" s="51">
        <f t="shared" si="21"/>
        <v>4.5</v>
      </c>
      <c r="AQ32" s="51">
        <f t="shared" si="22"/>
        <v>1.8223234624145785</v>
      </c>
      <c r="AR32" s="28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</row>
    <row r="33" spans="1:245" x14ac:dyDescent="0.2">
      <c r="A33" s="43" t="s">
        <v>67</v>
      </c>
      <c r="B33" s="17" t="s">
        <v>464</v>
      </c>
      <c r="C33" s="21">
        <v>4899</v>
      </c>
      <c r="D33" s="21">
        <v>5300</v>
      </c>
      <c r="E33" s="21">
        <v>2424</v>
      </c>
      <c r="F33" s="21">
        <v>1828</v>
      </c>
      <c r="G33" s="21">
        <v>586</v>
      </c>
      <c r="H33" s="21">
        <v>611</v>
      </c>
      <c r="I33" s="21">
        <f t="shared" si="0"/>
        <v>7909</v>
      </c>
      <c r="J33" s="21">
        <f t="shared" si="2"/>
        <v>7739</v>
      </c>
      <c r="K33" s="51">
        <f t="shared" si="3"/>
        <v>-2.1494499936780898</v>
      </c>
      <c r="L33" s="21">
        <v>214</v>
      </c>
      <c r="M33" s="21">
        <v>421</v>
      </c>
      <c r="N33" s="51">
        <f t="shared" si="4"/>
        <v>4.3682384160032655</v>
      </c>
      <c r="O33" s="51">
        <f t="shared" si="5"/>
        <v>7.9433962264150946</v>
      </c>
      <c r="P33" s="21">
        <v>173</v>
      </c>
      <c r="Q33" s="21">
        <v>411</v>
      </c>
      <c r="R33" s="51">
        <f t="shared" si="6"/>
        <v>7.1369636963696372</v>
      </c>
      <c r="S33" s="51">
        <f t="shared" si="7"/>
        <v>22.483588621444202</v>
      </c>
      <c r="T33" s="21">
        <v>24</v>
      </c>
      <c r="U33" s="21">
        <v>68</v>
      </c>
      <c r="V33" s="51">
        <f t="shared" si="8"/>
        <v>4.0955631399317403</v>
      </c>
      <c r="W33" s="51">
        <f t="shared" si="9"/>
        <v>11.129296235679215</v>
      </c>
      <c r="X33" s="21">
        <f t="shared" si="1"/>
        <v>411</v>
      </c>
      <c r="Y33" s="21">
        <f t="shared" si="10"/>
        <v>900</v>
      </c>
      <c r="Z33" s="51">
        <f t="shared" si="11"/>
        <v>5.1966114553040832</v>
      </c>
      <c r="AA33" s="51">
        <f t="shared" si="12"/>
        <v>11.629409484429514</v>
      </c>
      <c r="AB33" s="21">
        <v>12</v>
      </c>
      <c r="AC33" s="21">
        <v>15</v>
      </c>
      <c r="AD33" s="51">
        <f t="shared" si="13"/>
        <v>5.6074766355140184</v>
      </c>
      <c r="AE33" s="51">
        <f t="shared" si="14"/>
        <v>3.5629453681710213</v>
      </c>
      <c r="AF33" s="21">
        <v>1</v>
      </c>
      <c r="AG33" s="21">
        <v>1</v>
      </c>
      <c r="AH33" s="51">
        <f t="shared" si="15"/>
        <v>0.57803468208092479</v>
      </c>
      <c r="AI33" s="51">
        <f t="shared" si="16"/>
        <v>0.24330900243309003</v>
      </c>
      <c r="AJ33" s="21"/>
      <c r="AK33" s="21"/>
      <c r="AL33" s="51">
        <f t="shared" si="17"/>
        <v>0</v>
      </c>
      <c r="AM33" s="51">
        <f t="shared" si="18"/>
        <v>0</v>
      </c>
      <c r="AN33" s="21">
        <f t="shared" si="19"/>
        <v>13</v>
      </c>
      <c r="AO33" s="21">
        <f t="shared" si="20"/>
        <v>16</v>
      </c>
      <c r="AP33" s="51">
        <f t="shared" si="21"/>
        <v>3.1630170316301705</v>
      </c>
      <c r="AQ33" s="51">
        <f t="shared" si="22"/>
        <v>1.7777777777777777</v>
      </c>
      <c r="AR33" s="28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</row>
    <row r="34" spans="1:245" x14ac:dyDescent="0.2">
      <c r="A34" s="43" t="s">
        <v>68</v>
      </c>
      <c r="B34" s="170" t="s">
        <v>97</v>
      </c>
      <c r="C34" s="21"/>
      <c r="D34" s="21"/>
      <c r="E34" s="21"/>
      <c r="F34" s="21"/>
      <c r="G34" s="21"/>
      <c r="H34" s="21"/>
      <c r="I34" s="21"/>
      <c r="J34" s="21"/>
      <c r="K34" s="51"/>
      <c r="L34" s="22"/>
      <c r="M34" s="21"/>
      <c r="N34" s="51"/>
      <c r="O34" s="51"/>
      <c r="P34" s="21"/>
      <c r="Q34" s="21"/>
      <c r="R34" s="51"/>
      <c r="S34" s="51"/>
      <c r="T34" s="21"/>
      <c r="U34" s="21"/>
      <c r="V34" s="51"/>
      <c r="W34" s="51"/>
      <c r="X34" s="21"/>
      <c r="Y34" s="21"/>
      <c r="Z34" s="51"/>
      <c r="AA34" s="51"/>
      <c r="AB34" s="21"/>
      <c r="AC34" s="21"/>
      <c r="AD34" s="51"/>
      <c r="AE34" s="51"/>
      <c r="AF34" s="21"/>
      <c r="AG34" s="21"/>
      <c r="AH34" s="51"/>
      <c r="AI34" s="51"/>
      <c r="AJ34" s="21"/>
      <c r="AK34" s="21"/>
      <c r="AL34" s="51"/>
      <c r="AM34" s="51"/>
      <c r="AN34" s="21"/>
      <c r="AO34" s="21"/>
      <c r="AP34" s="51"/>
      <c r="AQ34" s="51"/>
      <c r="AR34" s="28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</row>
    <row r="35" spans="1:245" x14ac:dyDescent="0.2">
      <c r="A35" s="44"/>
      <c r="B35" s="62" t="s">
        <v>25</v>
      </c>
      <c r="C35" s="59">
        <f t="shared" ref="C35:H35" si="23">SUM(C9:C34)</f>
        <v>229341</v>
      </c>
      <c r="D35" s="59">
        <f t="shared" si="23"/>
        <v>253131</v>
      </c>
      <c r="E35" s="59">
        <f t="shared" si="23"/>
        <v>107207</v>
      </c>
      <c r="F35" s="59">
        <f t="shared" si="23"/>
        <v>108697</v>
      </c>
      <c r="G35" s="59">
        <f t="shared" si="23"/>
        <v>23508</v>
      </c>
      <c r="H35" s="59">
        <f t="shared" si="23"/>
        <v>26432</v>
      </c>
      <c r="I35" s="61">
        <f t="shared" si="0"/>
        <v>360056</v>
      </c>
      <c r="J35" s="61">
        <f t="shared" si="2"/>
        <v>388260</v>
      </c>
      <c r="K35" s="60">
        <f>J35/I35*100-100</f>
        <v>7.8332259426311452</v>
      </c>
      <c r="L35" s="59">
        <f>SUM(L9:L34)</f>
        <v>8353</v>
      </c>
      <c r="M35" s="59">
        <f>SUM(M9:M34)</f>
        <v>19554</v>
      </c>
      <c r="N35" s="60">
        <f>L35/C35*100</f>
        <v>3.6421747528789008</v>
      </c>
      <c r="O35" s="60">
        <f>M35/D35*100</f>
        <v>7.7248539293883409</v>
      </c>
      <c r="P35" s="59">
        <f>SUM(P9:P34)</f>
        <v>17258</v>
      </c>
      <c r="Q35" s="59">
        <f>SUM(Q9:Q34)</f>
        <v>33837</v>
      </c>
      <c r="R35" s="60">
        <f>P35/E35*100</f>
        <v>16.097829432779577</v>
      </c>
      <c r="S35" s="60">
        <f>Q35/F35*100</f>
        <v>31.129653992290496</v>
      </c>
      <c r="T35" s="59">
        <f>SUM(T9:T34)</f>
        <v>1966</v>
      </c>
      <c r="U35" s="59">
        <f>SUM(U9:U34)</f>
        <v>4355</v>
      </c>
      <c r="V35" s="60">
        <f>T35/G35*100</f>
        <v>8.3631104304917478</v>
      </c>
      <c r="W35" s="60">
        <f>U35/H35*100</f>
        <v>16.476240920096853</v>
      </c>
      <c r="X35" s="61">
        <f>L35+P35+T35</f>
        <v>27577</v>
      </c>
      <c r="Y35" s="61">
        <f t="shared" si="10"/>
        <v>57746</v>
      </c>
      <c r="Z35" s="60">
        <f>X35/I35*100</f>
        <v>7.6590863643433247</v>
      </c>
      <c r="AA35" s="60">
        <f>Y35/J35*100</f>
        <v>14.873023231854942</v>
      </c>
      <c r="AB35" s="59">
        <f>SUM(AB9:AB34)</f>
        <v>636</v>
      </c>
      <c r="AC35" s="59">
        <f>SUM(AC9:AC34)</f>
        <v>1275</v>
      </c>
      <c r="AD35" s="60">
        <f>AB35/L35*100</f>
        <v>7.6140308871064297</v>
      </c>
      <c r="AE35" s="60">
        <f>AC35/M35*100</f>
        <v>6.5204050322184726</v>
      </c>
      <c r="AF35" s="59">
        <f>SUM(AF9:AF34)</f>
        <v>643</v>
      </c>
      <c r="AG35" s="59">
        <f>SUM(AG9:AG34)</f>
        <v>1295</v>
      </c>
      <c r="AH35" s="60">
        <f>AF35/P35*100</f>
        <v>3.7258083207787696</v>
      </c>
      <c r="AI35" s="60">
        <f>AG35/Q35*100</f>
        <v>3.8271714395484233</v>
      </c>
      <c r="AJ35" s="59">
        <f>SUM(AJ9:AJ34)</f>
        <v>26</v>
      </c>
      <c r="AK35" s="59">
        <f>SUM(AK9:AK34)</f>
        <v>84</v>
      </c>
      <c r="AL35" s="60">
        <f>AJ35/T35*100</f>
        <v>1.3224821973550356</v>
      </c>
      <c r="AM35" s="60">
        <f>AK35/U35*100</f>
        <v>1.9288174512055107</v>
      </c>
      <c r="AN35" s="61">
        <f>AB35+AF35+AJ35</f>
        <v>1305</v>
      </c>
      <c r="AO35" s="61">
        <f>AC35+AG35+AK35</f>
        <v>2654</v>
      </c>
      <c r="AP35" s="60">
        <f t="shared" si="21"/>
        <v>4.7322043732095587</v>
      </c>
      <c r="AQ35" s="60">
        <f t="shared" si="22"/>
        <v>4.5959893325944652</v>
      </c>
      <c r="AR35" s="56"/>
    </row>
    <row r="36" spans="1:24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</row>
    <row r="38" spans="1:245" ht="15.95" customHeight="1" x14ac:dyDescent="0.25">
      <c r="A38" s="1"/>
      <c r="B38" s="27"/>
      <c r="C38" s="1"/>
      <c r="D38" s="48"/>
      <c r="E38" s="1"/>
      <c r="F38" s="48"/>
      <c r="G38" s="1"/>
      <c r="H38" s="48"/>
      <c r="I38" s="49"/>
      <c r="J38" s="48"/>
      <c r="K38" s="1"/>
      <c r="L38" s="1"/>
      <c r="M38" s="48"/>
      <c r="N38" s="1"/>
      <c r="O38" s="1"/>
      <c r="P38" s="1"/>
      <c r="Q38" s="48"/>
      <c r="R38" s="1"/>
      <c r="S38" s="1"/>
      <c r="T38" s="1"/>
      <c r="U38" s="48"/>
      <c r="V38" s="1"/>
      <c r="W38" s="1"/>
      <c r="X38" s="49"/>
      <c r="Y38" s="49"/>
      <c r="Z38" s="49"/>
      <c r="AA38" s="1"/>
      <c r="AB38" s="1"/>
      <c r="AC38" s="48"/>
      <c r="AD38" s="1"/>
      <c r="AE38" s="1"/>
      <c r="AF38" s="1"/>
      <c r="AG38" s="48"/>
      <c r="AH38" s="1"/>
      <c r="AI38" s="1"/>
      <c r="AJ38" s="1"/>
      <c r="AK38" s="48"/>
      <c r="AL38" s="1"/>
      <c r="AM38" s="1"/>
    </row>
    <row r="39" spans="1:245" ht="15.95" customHeight="1" x14ac:dyDescent="0.25">
      <c r="A39" s="1"/>
      <c r="B39" s="27"/>
      <c r="C39" s="1"/>
      <c r="D39" s="49"/>
      <c r="E39" s="1"/>
      <c r="F39" s="49"/>
      <c r="G39" s="1"/>
      <c r="H39" s="49"/>
      <c r="I39" s="49"/>
      <c r="J39" s="49"/>
      <c r="K39" s="1"/>
      <c r="L39" s="1"/>
      <c r="M39" s="49"/>
      <c r="N39" s="1"/>
      <c r="O39" s="1"/>
      <c r="P39" s="1"/>
      <c r="Q39" s="49"/>
      <c r="R39" s="1"/>
      <c r="S39" s="1"/>
      <c r="T39" s="1"/>
      <c r="U39" s="49"/>
      <c r="V39" s="1"/>
      <c r="W39" s="1"/>
      <c r="X39" s="49"/>
      <c r="Y39" s="49"/>
      <c r="Z39" s="49"/>
      <c r="AA39" s="1"/>
      <c r="AB39" s="1"/>
      <c r="AC39" s="49"/>
      <c r="AD39" s="1"/>
      <c r="AE39" s="1"/>
      <c r="AF39" s="1"/>
      <c r="AG39" s="49"/>
      <c r="AH39" s="1"/>
      <c r="AI39" s="1"/>
      <c r="AJ39" s="1"/>
      <c r="AK39" s="49"/>
      <c r="AL39" s="1"/>
      <c r="AM39" s="1"/>
    </row>
    <row r="40" spans="1:245" ht="15.95" customHeight="1" x14ac:dyDescent="0.25">
      <c r="A40" s="1"/>
      <c r="B40" s="27"/>
      <c r="C40" s="1"/>
      <c r="D40" s="49"/>
      <c r="E40" s="1"/>
      <c r="F40" s="49"/>
      <c r="G40" s="1"/>
      <c r="H40" s="49"/>
      <c r="I40" s="49"/>
      <c r="J40" s="49"/>
      <c r="K40" s="1"/>
      <c r="L40" s="1"/>
      <c r="M40" s="49"/>
      <c r="N40" s="1"/>
      <c r="O40" s="1"/>
      <c r="P40" s="1"/>
      <c r="Q40" s="49"/>
      <c r="R40" s="1"/>
      <c r="S40" s="1"/>
      <c r="T40" s="1"/>
      <c r="U40" s="49"/>
      <c r="V40" s="1"/>
      <c r="W40" s="1"/>
      <c r="X40" s="49"/>
      <c r="Y40" s="49"/>
      <c r="Z40" s="49"/>
      <c r="AA40" s="1"/>
      <c r="AB40" s="1"/>
      <c r="AC40" s="49"/>
      <c r="AD40" s="1"/>
      <c r="AE40" s="1"/>
      <c r="AF40" s="1"/>
      <c r="AG40" s="49"/>
      <c r="AH40" s="1"/>
      <c r="AI40" s="1"/>
      <c r="AJ40" s="1"/>
      <c r="AK40" s="49"/>
      <c r="AL40" s="1"/>
      <c r="AM40" s="1"/>
    </row>
    <row r="41" spans="1:245" ht="12.95" customHeight="1" x14ac:dyDescent="0.2">
      <c r="A41" s="1"/>
      <c r="B41" s="1"/>
      <c r="C41" s="1"/>
      <c r="D41" s="1"/>
      <c r="E41" s="1"/>
      <c r="F41" s="1"/>
      <c r="G41" s="1"/>
      <c r="H41" s="1"/>
      <c r="I41" s="4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49"/>
      <c r="Y41" s="49"/>
      <c r="Z41" s="49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245" ht="12.95" customHeight="1" x14ac:dyDescent="0.2">
      <c r="A42" s="1"/>
      <c r="B42" s="1"/>
      <c r="C42" s="1"/>
      <c r="D42" s="1"/>
      <c r="E42" s="1"/>
      <c r="F42" s="1"/>
      <c r="G42" s="1"/>
      <c r="H42" s="1"/>
      <c r="I42" s="4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49"/>
      <c r="Y42" s="49"/>
      <c r="Z42" s="49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245" ht="12.95" customHeight="1" x14ac:dyDescent="0.2">
      <c r="A43" s="1"/>
      <c r="B43" s="1"/>
      <c r="C43" s="1"/>
      <c r="D43" s="1"/>
      <c r="E43" s="1"/>
      <c r="F43" s="1"/>
      <c r="G43" s="1"/>
      <c r="H43" s="1"/>
      <c r="I43" s="4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49"/>
      <c r="Y43" s="49"/>
      <c r="Z43" s="49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</sheetData>
  <mergeCells count="45">
    <mergeCell ref="AP1:AQ1"/>
    <mergeCell ref="A2:B2"/>
    <mergeCell ref="A4:A7"/>
    <mergeCell ref="B4:B7"/>
    <mergeCell ref="C4:K4"/>
    <mergeCell ref="L4:AA4"/>
    <mergeCell ref="AB4:AQ4"/>
    <mergeCell ref="C5:D5"/>
    <mergeCell ref="AB5:AE5"/>
    <mergeCell ref="AF5:AI5"/>
    <mergeCell ref="AJ5:AM5"/>
    <mergeCell ref="E5:F5"/>
    <mergeCell ref="G5:H5"/>
    <mergeCell ref="I5:K5"/>
    <mergeCell ref="L5:O5"/>
    <mergeCell ref="P5:S5"/>
    <mergeCell ref="AN5:AQ5"/>
    <mergeCell ref="C6:C7"/>
    <mergeCell ref="D6:D7"/>
    <mergeCell ref="E6:E7"/>
    <mergeCell ref="F6:F7"/>
    <mergeCell ref="G6:G7"/>
    <mergeCell ref="H6:H7"/>
    <mergeCell ref="I6:I7"/>
    <mergeCell ref="T5:W5"/>
    <mergeCell ref="X5:AA5"/>
    <mergeCell ref="R6:S6"/>
    <mergeCell ref="T6:U6"/>
    <mergeCell ref="V6:W6"/>
    <mergeCell ref="X6:Y6"/>
    <mergeCell ref="Z6:AA6"/>
    <mergeCell ref="J6:J7"/>
    <mergeCell ref="K6:K7"/>
    <mergeCell ref="L6:M6"/>
    <mergeCell ref="N6:O6"/>
    <mergeCell ref="AJ6:AK6"/>
    <mergeCell ref="AL6:AM6"/>
    <mergeCell ref="AN6:AO6"/>
    <mergeCell ref="AP6:AQ6"/>
    <mergeCell ref="C2:S2"/>
    <mergeCell ref="AB6:AC6"/>
    <mergeCell ref="AD6:AE6"/>
    <mergeCell ref="AF6:AG6"/>
    <mergeCell ref="AH6:AI6"/>
    <mergeCell ref="P6:Q6"/>
  </mergeCells>
  <pageMargins left="0.11811023622047245" right="0.11811023622047245" top="0.35433070866141736" bottom="0.15748031496062992" header="0.31496062992125984" footer="0.31496062992125984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45"/>
  <sheetViews>
    <sheetView workbookViewId="0">
      <selection activeCell="B35" sqref="B35"/>
    </sheetView>
  </sheetViews>
  <sheetFormatPr defaultRowHeight="12.75" x14ac:dyDescent="0.2"/>
  <cols>
    <col min="1" max="1" width="3.28515625" customWidth="1"/>
    <col min="2" max="2" width="24" customWidth="1"/>
    <col min="3" max="4" width="7.140625" customWidth="1"/>
    <col min="5" max="5" width="5.5703125" customWidth="1"/>
    <col min="6" max="8" width="6.7109375" customWidth="1"/>
    <col min="9" max="9" width="6.85546875" customWidth="1"/>
    <col min="10" max="12" width="6.5703125" customWidth="1"/>
    <col min="13" max="16" width="7.140625" customWidth="1"/>
    <col min="17" max="17" width="6.42578125" customWidth="1"/>
    <col min="18" max="18" width="6.140625" customWidth="1"/>
    <col min="19" max="19" width="6.5703125" customWidth="1"/>
    <col min="20" max="20" width="6.85546875" customWidth="1"/>
    <col min="21" max="22" width="6.140625" customWidth="1"/>
    <col min="23" max="23" width="6.5703125" customWidth="1"/>
    <col min="24" max="24" width="6.85546875" customWidth="1"/>
  </cols>
  <sheetData>
    <row r="1" spans="1:214" ht="12.95" customHeight="1" x14ac:dyDescent="0.2">
      <c r="W1" s="39" t="s">
        <v>116</v>
      </c>
      <c r="X1" s="39"/>
    </row>
    <row r="2" spans="1:214" ht="22.7" customHeight="1" x14ac:dyDescent="0.3">
      <c r="A2" s="321"/>
      <c r="B2" s="321"/>
      <c r="C2" s="323" t="s">
        <v>112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</row>
    <row r="3" spans="1:214" ht="9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14" ht="14.25" x14ac:dyDescent="0.2">
      <c r="A4" s="322" t="s">
        <v>1</v>
      </c>
      <c r="B4" s="291" t="s">
        <v>70</v>
      </c>
      <c r="C4" s="273" t="s">
        <v>113</v>
      </c>
      <c r="D4" s="274"/>
      <c r="E4" s="274"/>
      <c r="F4" s="274"/>
      <c r="G4" s="274"/>
      <c r="H4" s="274"/>
      <c r="I4" s="274"/>
      <c r="J4" s="274"/>
      <c r="K4" s="274"/>
      <c r="L4" s="274"/>
      <c r="M4" s="275"/>
      <c r="N4" s="273" t="s">
        <v>115</v>
      </c>
      <c r="O4" s="274"/>
      <c r="P4" s="274"/>
      <c r="Q4" s="274"/>
      <c r="R4" s="274"/>
      <c r="S4" s="274"/>
      <c r="T4" s="274"/>
      <c r="U4" s="274"/>
      <c r="V4" s="274"/>
      <c r="W4" s="274"/>
      <c r="X4" s="275"/>
      <c r="Y4" s="56"/>
    </row>
    <row r="5" spans="1:214" ht="27.75" customHeight="1" x14ac:dyDescent="0.2">
      <c r="A5" s="322"/>
      <c r="B5" s="291"/>
      <c r="C5" s="324" t="s">
        <v>99</v>
      </c>
      <c r="D5" s="325"/>
      <c r="E5" s="326"/>
      <c r="F5" s="258" t="s">
        <v>107</v>
      </c>
      <c r="G5" s="258"/>
      <c r="H5" s="258"/>
      <c r="I5" s="258"/>
      <c r="J5" s="258" t="s">
        <v>109</v>
      </c>
      <c r="K5" s="258"/>
      <c r="L5" s="258"/>
      <c r="M5" s="258"/>
      <c r="N5" s="324" t="s">
        <v>99</v>
      </c>
      <c r="O5" s="325"/>
      <c r="P5" s="326"/>
      <c r="Q5" s="258" t="s">
        <v>107</v>
      </c>
      <c r="R5" s="258"/>
      <c r="S5" s="258"/>
      <c r="T5" s="258"/>
      <c r="U5" s="258" t="s">
        <v>109</v>
      </c>
      <c r="V5" s="258"/>
      <c r="W5" s="258"/>
      <c r="X5" s="258"/>
      <c r="Y5" s="56"/>
    </row>
    <row r="6" spans="1:214" ht="18.75" customHeight="1" x14ac:dyDescent="0.2">
      <c r="A6" s="322"/>
      <c r="B6" s="291"/>
      <c r="C6" s="258">
        <v>2017</v>
      </c>
      <c r="D6" s="258">
        <v>2018</v>
      </c>
      <c r="E6" s="291" t="s">
        <v>114</v>
      </c>
      <c r="F6" s="318" t="s">
        <v>33</v>
      </c>
      <c r="G6" s="318"/>
      <c r="H6" s="291" t="s">
        <v>108</v>
      </c>
      <c r="I6" s="291"/>
      <c r="J6" s="318" t="s">
        <v>33</v>
      </c>
      <c r="K6" s="318"/>
      <c r="L6" s="291" t="s">
        <v>108</v>
      </c>
      <c r="M6" s="291"/>
      <c r="N6" s="258">
        <v>2017</v>
      </c>
      <c r="O6" s="258">
        <v>2018</v>
      </c>
      <c r="P6" s="291" t="s">
        <v>114</v>
      </c>
      <c r="Q6" s="318" t="s">
        <v>33</v>
      </c>
      <c r="R6" s="318"/>
      <c r="S6" s="291" t="s">
        <v>108</v>
      </c>
      <c r="T6" s="291"/>
      <c r="U6" s="318" t="s">
        <v>33</v>
      </c>
      <c r="V6" s="318"/>
      <c r="W6" s="291" t="s">
        <v>108</v>
      </c>
      <c r="X6" s="291"/>
      <c r="Y6" s="56"/>
    </row>
    <row r="7" spans="1:214" ht="17.25" customHeight="1" x14ac:dyDescent="0.2">
      <c r="A7" s="322"/>
      <c r="B7" s="291"/>
      <c r="C7" s="258"/>
      <c r="D7" s="258"/>
      <c r="E7" s="291"/>
      <c r="F7" s="8">
        <v>2017</v>
      </c>
      <c r="G7" s="8">
        <v>2018</v>
      </c>
      <c r="H7" s="8">
        <v>2017</v>
      </c>
      <c r="I7" s="8">
        <v>2018</v>
      </c>
      <c r="J7" s="8">
        <v>2017</v>
      </c>
      <c r="K7" s="8">
        <v>2018</v>
      </c>
      <c r="L7" s="8">
        <v>2017</v>
      </c>
      <c r="M7" s="8">
        <v>2018</v>
      </c>
      <c r="N7" s="258"/>
      <c r="O7" s="258"/>
      <c r="P7" s="291"/>
      <c r="Q7" s="8">
        <v>2017</v>
      </c>
      <c r="R7" s="8">
        <v>2018</v>
      </c>
      <c r="S7" s="8">
        <v>2017</v>
      </c>
      <c r="T7" s="8">
        <v>2018</v>
      </c>
      <c r="U7" s="8">
        <v>2017</v>
      </c>
      <c r="V7" s="8">
        <v>2018</v>
      </c>
      <c r="W7" s="8">
        <v>2017</v>
      </c>
      <c r="X7" s="8">
        <v>2018</v>
      </c>
      <c r="Y7" s="56"/>
    </row>
    <row r="8" spans="1:214" x14ac:dyDescent="0.2">
      <c r="A8" s="4" t="s">
        <v>2</v>
      </c>
      <c r="B8" s="4" t="s">
        <v>4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>
        <v>19</v>
      </c>
      <c r="V8" s="4">
        <v>20</v>
      </c>
      <c r="W8" s="4">
        <v>21</v>
      </c>
      <c r="X8" s="4">
        <v>22</v>
      </c>
      <c r="Y8" s="56"/>
    </row>
    <row r="9" spans="1:214" ht="14.25" customHeight="1" x14ac:dyDescent="0.2">
      <c r="A9" s="42">
        <v>1</v>
      </c>
      <c r="B9" s="17" t="s">
        <v>71</v>
      </c>
      <c r="C9" s="21"/>
      <c r="D9" s="21"/>
      <c r="E9" s="51"/>
      <c r="F9" s="21"/>
      <c r="G9" s="21"/>
      <c r="H9" s="51"/>
      <c r="I9" s="51"/>
      <c r="J9" s="21"/>
      <c r="K9" s="21"/>
      <c r="L9" s="51"/>
      <c r="M9" s="51"/>
      <c r="N9" s="21"/>
      <c r="O9" s="21"/>
      <c r="P9" s="51"/>
      <c r="Q9" s="21"/>
      <c r="R9" s="21"/>
      <c r="S9" s="51"/>
      <c r="T9" s="51"/>
      <c r="U9" s="21"/>
      <c r="V9" s="21"/>
      <c r="W9" s="51"/>
      <c r="X9" s="51"/>
      <c r="Y9" s="28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</row>
    <row r="10" spans="1:214" x14ac:dyDescent="0.2">
      <c r="A10" s="43" t="s">
        <v>44</v>
      </c>
      <c r="B10" s="17" t="s">
        <v>72</v>
      </c>
      <c r="C10" s="21">
        <v>3479</v>
      </c>
      <c r="D10" s="21">
        <v>6232</v>
      </c>
      <c r="E10" s="171">
        <f t="shared" ref="E10:E34" si="0">D10/C10*100-100</f>
        <v>79.131934463926399</v>
      </c>
      <c r="F10" s="21">
        <v>559</v>
      </c>
      <c r="G10" s="21">
        <v>1090</v>
      </c>
      <c r="H10" s="51">
        <f t="shared" ref="H10:H36" si="1">F10/C10*100</f>
        <v>16.067835584938202</v>
      </c>
      <c r="I10" s="51">
        <f t="shared" ref="I10:I36" si="2">G10/D10*100</f>
        <v>17.490372272143777</v>
      </c>
      <c r="J10" s="22">
        <v>6</v>
      </c>
      <c r="K10" s="21">
        <v>5</v>
      </c>
      <c r="L10" s="51">
        <f t="shared" ref="L10:L34" si="3">J10/F10*100</f>
        <v>1.0733452593917709</v>
      </c>
      <c r="M10" s="51">
        <f t="shared" ref="M10:M34" si="4">K10/G10*100</f>
        <v>0.45871559633027525</v>
      </c>
      <c r="N10" s="21">
        <v>6756</v>
      </c>
      <c r="O10" s="21">
        <v>8724</v>
      </c>
      <c r="P10" s="51">
        <f>O10/N10*100-100</f>
        <v>29.129662522202494</v>
      </c>
      <c r="Q10" s="21">
        <v>740</v>
      </c>
      <c r="R10" s="21">
        <v>1933</v>
      </c>
      <c r="S10" s="51">
        <f>Q10/N10*100</f>
        <v>10.953226761397277</v>
      </c>
      <c r="T10" s="51">
        <f>R10/O10*100</f>
        <v>22.157267308574049</v>
      </c>
      <c r="U10" s="21">
        <v>6</v>
      </c>
      <c r="V10" s="21">
        <v>5</v>
      </c>
      <c r="W10" s="51">
        <f>U10/Q10*100</f>
        <v>0.81081081081081086</v>
      </c>
      <c r="X10" s="51">
        <f>V10/R10*100</f>
        <v>0.2586652871184687</v>
      </c>
      <c r="Y10" s="28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</row>
    <row r="11" spans="1:214" x14ac:dyDescent="0.2">
      <c r="A11" s="43" t="s">
        <v>45</v>
      </c>
      <c r="B11" s="17" t="s">
        <v>73</v>
      </c>
      <c r="C11" s="21">
        <v>2709</v>
      </c>
      <c r="D11" s="21">
        <v>3595</v>
      </c>
      <c r="E11" s="171">
        <f t="shared" si="0"/>
        <v>32.705795496493181</v>
      </c>
      <c r="F11" s="21">
        <v>408</v>
      </c>
      <c r="G11" s="21">
        <v>528</v>
      </c>
      <c r="H11" s="51">
        <f t="shared" si="1"/>
        <v>15.060908084163898</v>
      </c>
      <c r="I11" s="51">
        <f t="shared" si="2"/>
        <v>14.687065368567453</v>
      </c>
      <c r="J11" s="21">
        <v>0</v>
      </c>
      <c r="K11" s="21">
        <v>1</v>
      </c>
      <c r="L11" s="51">
        <f t="shared" si="3"/>
        <v>0</v>
      </c>
      <c r="M11" s="51">
        <f t="shared" si="4"/>
        <v>0.18939393939393939</v>
      </c>
      <c r="N11" s="21"/>
      <c r="O11" s="21"/>
      <c r="P11" s="51"/>
      <c r="Q11" s="21"/>
      <c r="R11" s="21"/>
      <c r="S11" s="51"/>
      <c r="T11" s="51"/>
      <c r="U11" s="21"/>
      <c r="V11" s="21"/>
      <c r="W11" s="51"/>
      <c r="X11" s="51"/>
      <c r="Y11" s="28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</row>
    <row r="12" spans="1:214" x14ac:dyDescent="0.2">
      <c r="A12" s="43" t="s">
        <v>46</v>
      </c>
      <c r="B12" s="17" t="s">
        <v>74</v>
      </c>
      <c r="C12" s="21">
        <v>14645</v>
      </c>
      <c r="D12" s="21">
        <v>17930</v>
      </c>
      <c r="E12" s="171">
        <f t="shared" si="0"/>
        <v>22.43086377603278</v>
      </c>
      <c r="F12" s="21">
        <v>1888</v>
      </c>
      <c r="G12" s="21">
        <v>2363</v>
      </c>
      <c r="H12" s="51">
        <f t="shared" si="1"/>
        <v>12.891771935814273</v>
      </c>
      <c r="I12" s="51">
        <f t="shared" si="2"/>
        <v>13.179029559397657</v>
      </c>
      <c r="J12" s="21">
        <v>82</v>
      </c>
      <c r="K12" s="21">
        <v>61</v>
      </c>
      <c r="L12" s="51">
        <f t="shared" si="3"/>
        <v>4.343220338983051</v>
      </c>
      <c r="M12" s="51">
        <f t="shared" si="4"/>
        <v>2.5814642403724082</v>
      </c>
      <c r="N12" s="21">
        <v>14108</v>
      </c>
      <c r="O12" s="21">
        <v>15383</v>
      </c>
      <c r="P12" s="51">
        <f>O12/N12*100-100</f>
        <v>9.0374255741423326</v>
      </c>
      <c r="Q12" s="21">
        <v>1323</v>
      </c>
      <c r="R12" s="21">
        <v>3228</v>
      </c>
      <c r="S12" s="51">
        <f t="shared" ref="S12:T14" si="5">Q12/N12*100</f>
        <v>9.3776580663453366</v>
      </c>
      <c r="T12" s="51">
        <f t="shared" si="5"/>
        <v>20.984203341350842</v>
      </c>
      <c r="U12" s="21">
        <v>20</v>
      </c>
      <c r="V12" s="21">
        <v>25</v>
      </c>
      <c r="W12" s="51">
        <f t="shared" ref="W12:X14" si="6">U12/Q12*100</f>
        <v>1.5117157974300832</v>
      </c>
      <c r="X12" s="51">
        <f t="shared" si="6"/>
        <v>0.77447335811648088</v>
      </c>
      <c r="Y12" s="28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</row>
    <row r="13" spans="1:214" x14ac:dyDescent="0.2">
      <c r="A13" s="43" t="s">
        <v>47</v>
      </c>
      <c r="B13" s="17" t="s">
        <v>75</v>
      </c>
      <c r="C13" s="21">
        <v>8044</v>
      </c>
      <c r="D13" s="21">
        <v>19153</v>
      </c>
      <c r="E13" s="171">
        <f t="shared" si="0"/>
        <v>138.1029338637494</v>
      </c>
      <c r="F13" s="21">
        <v>986</v>
      </c>
      <c r="G13" s="21">
        <v>2776</v>
      </c>
      <c r="H13" s="51">
        <f t="shared" si="1"/>
        <v>12.25758329189458</v>
      </c>
      <c r="I13" s="51">
        <f t="shared" si="2"/>
        <v>14.493812979689865</v>
      </c>
      <c r="J13" s="21">
        <v>4</v>
      </c>
      <c r="K13" s="21">
        <v>24</v>
      </c>
      <c r="L13" s="51">
        <f t="shared" si="3"/>
        <v>0.40567951318458417</v>
      </c>
      <c r="M13" s="51">
        <f t="shared" si="4"/>
        <v>0.86455331412103753</v>
      </c>
      <c r="N13" s="21">
        <v>7060</v>
      </c>
      <c r="O13" s="21">
        <v>10109</v>
      </c>
      <c r="P13" s="51">
        <f>O13/N13*100-100</f>
        <v>43.186968838526894</v>
      </c>
      <c r="Q13" s="21">
        <v>532</v>
      </c>
      <c r="R13" s="21">
        <v>2143</v>
      </c>
      <c r="S13" s="51">
        <f t="shared" si="5"/>
        <v>7.5354107648725215</v>
      </c>
      <c r="T13" s="51">
        <f t="shared" si="5"/>
        <v>21.19893164506875</v>
      </c>
      <c r="U13" s="21">
        <v>0</v>
      </c>
      <c r="V13" s="21"/>
      <c r="W13" s="51">
        <f t="shared" si="6"/>
        <v>0</v>
      </c>
      <c r="X13" s="51">
        <f t="shared" si="6"/>
        <v>0</v>
      </c>
      <c r="Y13" s="28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</row>
    <row r="14" spans="1:214" x14ac:dyDescent="0.2">
      <c r="A14" s="43" t="s">
        <v>48</v>
      </c>
      <c r="B14" s="17" t="s">
        <v>76</v>
      </c>
      <c r="C14" s="21">
        <v>6751</v>
      </c>
      <c r="D14" s="21">
        <v>8395</v>
      </c>
      <c r="E14" s="171">
        <f t="shared" si="0"/>
        <v>24.351947859576356</v>
      </c>
      <c r="F14" s="21">
        <v>939</v>
      </c>
      <c r="G14" s="21">
        <v>1536</v>
      </c>
      <c r="H14" s="51">
        <f t="shared" si="1"/>
        <v>13.909050511035403</v>
      </c>
      <c r="I14" s="51">
        <f t="shared" si="2"/>
        <v>18.296605122096484</v>
      </c>
      <c r="J14" s="21">
        <v>5</v>
      </c>
      <c r="K14" s="21">
        <v>12</v>
      </c>
      <c r="L14" s="51">
        <f t="shared" si="3"/>
        <v>0.53248136315228967</v>
      </c>
      <c r="M14" s="51">
        <f t="shared" si="4"/>
        <v>0.78125</v>
      </c>
      <c r="N14" s="21">
        <v>7370</v>
      </c>
      <c r="O14" s="21">
        <v>8974</v>
      </c>
      <c r="P14" s="51">
        <f>O14/N14*100-100</f>
        <v>21.763907734056986</v>
      </c>
      <c r="Q14" s="21">
        <v>892</v>
      </c>
      <c r="R14" s="21">
        <v>1368</v>
      </c>
      <c r="S14" s="51">
        <f t="shared" si="5"/>
        <v>12.103120759837177</v>
      </c>
      <c r="T14" s="51">
        <f t="shared" si="5"/>
        <v>15.244038332961891</v>
      </c>
      <c r="U14" s="21">
        <v>2</v>
      </c>
      <c r="V14" s="21"/>
      <c r="W14" s="51">
        <f t="shared" si="6"/>
        <v>0.22421524663677131</v>
      </c>
      <c r="X14" s="51">
        <f t="shared" si="6"/>
        <v>0</v>
      </c>
      <c r="Y14" s="28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</row>
    <row r="15" spans="1:214" x14ac:dyDescent="0.2">
      <c r="A15" s="43" t="s">
        <v>49</v>
      </c>
      <c r="B15" s="17" t="s">
        <v>77</v>
      </c>
      <c r="C15" s="21">
        <v>3405</v>
      </c>
      <c r="D15" s="21">
        <v>2630</v>
      </c>
      <c r="E15" s="171">
        <f t="shared" si="0"/>
        <v>-22.760646108663735</v>
      </c>
      <c r="F15" s="21">
        <v>776</v>
      </c>
      <c r="G15" s="21">
        <v>670</v>
      </c>
      <c r="H15" s="51">
        <f t="shared" si="1"/>
        <v>22.790014684287812</v>
      </c>
      <c r="I15" s="51">
        <f t="shared" si="2"/>
        <v>25.475285171102662</v>
      </c>
      <c r="J15" s="21">
        <v>148</v>
      </c>
      <c r="K15" s="21">
        <v>72</v>
      </c>
      <c r="L15" s="51">
        <f t="shared" si="3"/>
        <v>19.072164948453608</v>
      </c>
      <c r="M15" s="51">
        <f t="shared" si="4"/>
        <v>10.746268656716417</v>
      </c>
      <c r="N15" s="21"/>
      <c r="O15" s="21"/>
      <c r="P15" s="51"/>
      <c r="Q15" s="21"/>
      <c r="R15" s="21"/>
      <c r="S15" s="51"/>
      <c r="T15" s="51"/>
      <c r="U15" s="21"/>
      <c r="V15" s="21"/>
      <c r="W15" s="51"/>
      <c r="X15" s="51"/>
      <c r="Y15" s="28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</row>
    <row r="16" spans="1:214" x14ac:dyDescent="0.2">
      <c r="A16" s="43" t="s">
        <v>50</v>
      </c>
      <c r="B16" s="17" t="s">
        <v>78</v>
      </c>
      <c r="C16" s="21">
        <v>6573</v>
      </c>
      <c r="D16" s="21">
        <v>7930</v>
      </c>
      <c r="E16" s="171">
        <f t="shared" si="0"/>
        <v>20.645063137075923</v>
      </c>
      <c r="F16" s="21">
        <v>1266</v>
      </c>
      <c r="G16" s="21">
        <v>1517</v>
      </c>
      <c r="H16" s="51">
        <f t="shared" si="1"/>
        <v>19.260611592879965</v>
      </c>
      <c r="I16" s="51">
        <f t="shared" si="2"/>
        <v>19.129886506935687</v>
      </c>
      <c r="J16" s="21">
        <v>2</v>
      </c>
      <c r="K16" s="21">
        <v>3</v>
      </c>
      <c r="L16" s="51">
        <f t="shared" si="3"/>
        <v>0.15797788309636651</v>
      </c>
      <c r="M16" s="51">
        <f t="shared" si="4"/>
        <v>0.19775873434410021</v>
      </c>
      <c r="N16" s="21"/>
      <c r="O16" s="21"/>
      <c r="P16" s="51"/>
      <c r="Q16" s="21"/>
      <c r="R16" s="21"/>
      <c r="S16" s="51"/>
      <c r="T16" s="51"/>
      <c r="U16" s="21"/>
      <c r="V16" s="21"/>
      <c r="W16" s="51"/>
      <c r="X16" s="51"/>
      <c r="Y16" s="28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</row>
    <row r="17" spans="1:214" x14ac:dyDescent="0.2">
      <c r="A17" s="43" t="s">
        <v>51</v>
      </c>
      <c r="B17" s="17" t="s">
        <v>79</v>
      </c>
      <c r="C17" s="21">
        <v>2705</v>
      </c>
      <c r="D17" s="21">
        <v>3142</v>
      </c>
      <c r="E17" s="171">
        <f t="shared" si="0"/>
        <v>16.155268022181147</v>
      </c>
      <c r="F17" s="21">
        <v>334</v>
      </c>
      <c r="G17" s="21">
        <v>548</v>
      </c>
      <c r="H17" s="51">
        <f t="shared" si="1"/>
        <v>12.347504621072089</v>
      </c>
      <c r="I17" s="51">
        <f t="shared" si="2"/>
        <v>17.441120305537876</v>
      </c>
      <c r="J17" s="21">
        <v>0</v>
      </c>
      <c r="K17" s="21"/>
      <c r="L17" s="51">
        <f t="shared" si="3"/>
        <v>0</v>
      </c>
      <c r="M17" s="51">
        <f t="shared" si="4"/>
        <v>0</v>
      </c>
      <c r="N17" s="21"/>
      <c r="O17" s="21"/>
      <c r="P17" s="51"/>
      <c r="Q17" s="21"/>
      <c r="R17" s="21"/>
      <c r="S17" s="51"/>
      <c r="T17" s="51"/>
      <c r="U17" s="21"/>
      <c r="V17" s="21"/>
      <c r="W17" s="51"/>
      <c r="X17" s="51"/>
      <c r="Y17" s="28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</row>
    <row r="18" spans="1:214" x14ac:dyDescent="0.2">
      <c r="A18" s="43" t="s">
        <v>52</v>
      </c>
      <c r="B18" s="17" t="s">
        <v>80</v>
      </c>
      <c r="C18" s="21">
        <v>6469</v>
      </c>
      <c r="D18" s="21">
        <v>9556</v>
      </c>
      <c r="E18" s="171">
        <f t="shared" si="0"/>
        <v>47.719894883289527</v>
      </c>
      <c r="F18" s="21">
        <v>1477</v>
      </c>
      <c r="G18" s="21">
        <v>2528</v>
      </c>
      <c r="H18" s="51">
        <f t="shared" si="1"/>
        <v>22.831967846653271</v>
      </c>
      <c r="I18" s="51">
        <f t="shared" si="2"/>
        <v>26.454583507743827</v>
      </c>
      <c r="J18" s="21">
        <v>17</v>
      </c>
      <c r="K18" s="21">
        <v>30</v>
      </c>
      <c r="L18" s="51">
        <f t="shared" si="3"/>
        <v>1.1509817197020988</v>
      </c>
      <c r="M18" s="51">
        <f t="shared" si="4"/>
        <v>1.1867088607594938</v>
      </c>
      <c r="N18" s="21"/>
      <c r="O18" s="21"/>
      <c r="P18" s="51"/>
      <c r="Q18" s="21"/>
      <c r="R18" s="21"/>
      <c r="S18" s="51"/>
      <c r="T18" s="51"/>
      <c r="U18" s="21"/>
      <c r="V18" s="21"/>
      <c r="W18" s="51"/>
      <c r="X18" s="51"/>
      <c r="Y18" s="28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x14ac:dyDescent="0.2">
      <c r="A19" s="43" t="s">
        <v>53</v>
      </c>
      <c r="B19" s="17" t="s">
        <v>81</v>
      </c>
      <c r="C19" s="21">
        <v>3549</v>
      </c>
      <c r="D19" s="21">
        <v>5737</v>
      </c>
      <c r="E19" s="171">
        <f t="shared" si="0"/>
        <v>61.651169343477022</v>
      </c>
      <c r="F19" s="21">
        <v>795</v>
      </c>
      <c r="G19" s="21">
        <v>748</v>
      </c>
      <c r="H19" s="51">
        <f t="shared" si="1"/>
        <v>22.400676246830091</v>
      </c>
      <c r="I19" s="51">
        <f t="shared" si="2"/>
        <v>13.038173261286387</v>
      </c>
      <c r="J19" s="21">
        <v>10</v>
      </c>
      <c r="K19" s="21">
        <v>34</v>
      </c>
      <c r="L19" s="51">
        <f t="shared" si="3"/>
        <v>1.257861635220126</v>
      </c>
      <c r="M19" s="51">
        <f t="shared" si="4"/>
        <v>4.5454545454545459</v>
      </c>
      <c r="N19" s="21"/>
      <c r="O19" s="21"/>
      <c r="P19" s="51"/>
      <c r="Q19" s="21"/>
      <c r="R19" s="21"/>
      <c r="S19" s="51"/>
      <c r="T19" s="51"/>
      <c r="U19" s="21"/>
      <c r="V19" s="21"/>
      <c r="W19" s="51"/>
      <c r="X19" s="51"/>
      <c r="Y19" s="28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x14ac:dyDescent="0.2">
      <c r="A20" s="43" t="s">
        <v>54</v>
      </c>
      <c r="B20" s="17" t="s">
        <v>82</v>
      </c>
      <c r="C20" s="21">
        <v>4452</v>
      </c>
      <c r="D20" s="21">
        <v>6621</v>
      </c>
      <c r="E20" s="171">
        <f t="shared" si="0"/>
        <v>48.719676549865227</v>
      </c>
      <c r="F20" s="21">
        <v>579</v>
      </c>
      <c r="G20" s="21">
        <v>820</v>
      </c>
      <c r="H20" s="51">
        <f t="shared" si="1"/>
        <v>13.005390835579513</v>
      </c>
      <c r="I20" s="51">
        <f t="shared" si="2"/>
        <v>12.384836127473191</v>
      </c>
      <c r="J20" s="21">
        <v>2</v>
      </c>
      <c r="K20" s="21">
        <v>6</v>
      </c>
      <c r="L20" s="51">
        <f t="shared" si="3"/>
        <v>0.34542314335060448</v>
      </c>
      <c r="M20" s="51">
        <f t="shared" si="4"/>
        <v>0.73170731707317083</v>
      </c>
      <c r="N20" s="21"/>
      <c r="O20" s="21"/>
      <c r="P20" s="51"/>
      <c r="Q20" s="21"/>
      <c r="R20" s="21"/>
      <c r="S20" s="51"/>
      <c r="T20" s="51"/>
      <c r="U20" s="21"/>
      <c r="V20" s="21"/>
      <c r="W20" s="51"/>
      <c r="X20" s="51"/>
      <c r="Y20" s="28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x14ac:dyDescent="0.2">
      <c r="A21" s="43" t="s">
        <v>55</v>
      </c>
      <c r="B21" s="17" t="s">
        <v>83</v>
      </c>
      <c r="C21" s="21">
        <v>8393</v>
      </c>
      <c r="D21" s="21">
        <v>13535</v>
      </c>
      <c r="E21" s="171">
        <f t="shared" si="0"/>
        <v>61.265340164422724</v>
      </c>
      <c r="F21" s="21">
        <v>1704</v>
      </c>
      <c r="G21" s="21">
        <v>1762</v>
      </c>
      <c r="H21" s="51">
        <f t="shared" si="1"/>
        <v>20.302633146669844</v>
      </c>
      <c r="I21" s="51">
        <f t="shared" si="2"/>
        <v>13.018101219061693</v>
      </c>
      <c r="J21" s="21">
        <v>77</v>
      </c>
      <c r="K21" s="21">
        <v>52</v>
      </c>
      <c r="L21" s="51">
        <f t="shared" si="3"/>
        <v>4.518779342723005</v>
      </c>
      <c r="M21" s="51">
        <f t="shared" si="4"/>
        <v>2.9511918274687856</v>
      </c>
      <c r="N21" s="21">
        <v>14984</v>
      </c>
      <c r="O21" s="21">
        <v>13875</v>
      </c>
      <c r="P21" s="51">
        <f>O21/N21*100-100</f>
        <v>-7.4012279765082667</v>
      </c>
      <c r="Q21" s="21">
        <v>1729</v>
      </c>
      <c r="R21" s="21">
        <v>3153</v>
      </c>
      <c r="S21" s="51">
        <f>Q21/N21*100</f>
        <v>11.538974906567006</v>
      </c>
      <c r="T21" s="51">
        <f>R21/O21*100</f>
        <v>22.724324324324325</v>
      </c>
      <c r="U21" s="21">
        <v>2</v>
      </c>
      <c r="V21" s="21">
        <v>4</v>
      </c>
      <c r="W21" s="51">
        <f>U21/Q21*100</f>
        <v>0.11567379988432619</v>
      </c>
      <c r="X21" s="51">
        <f>V21/R21*100</f>
        <v>0.12686330478908975</v>
      </c>
      <c r="Y21" s="28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x14ac:dyDescent="0.2">
      <c r="A22" s="43" t="s">
        <v>56</v>
      </c>
      <c r="B22" s="17" t="s">
        <v>84</v>
      </c>
      <c r="C22" s="21">
        <v>5635</v>
      </c>
      <c r="D22" s="21">
        <v>4925</v>
      </c>
      <c r="E22" s="171">
        <f t="shared" si="0"/>
        <v>-12.599822537710736</v>
      </c>
      <c r="F22" s="21">
        <v>1006</v>
      </c>
      <c r="G22" s="21">
        <v>939</v>
      </c>
      <c r="H22" s="51">
        <f t="shared" si="1"/>
        <v>17.852706299911269</v>
      </c>
      <c r="I22" s="51">
        <f t="shared" si="2"/>
        <v>19.065989847715738</v>
      </c>
      <c r="J22" s="21">
        <v>18</v>
      </c>
      <c r="K22" s="21">
        <v>14</v>
      </c>
      <c r="L22" s="51">
        <f t="shared" si="3"/>
        <v>1.7892644135188867</v>
      </c>
      <c r="M22" s="51">
        <f t="shared" si="4"/>
        <v>1.4909478168264112</v>
      </c>
      <c r="N22" s="21"/>
      <c r="O22" s="21"/>
      <c r="P22" s="51"/>
      <c r="Q22" s="21"/>
      <c r="R22" s="21"/>
      <c r="S22" s="51"/>
      <c r="T22" s="51"/>
      <c r="U22" s="21"/>
      <c r="V22" s="21"/>
      <c r="W22" s="51"/>
      <c r="X22" s="51"/>
      <c r="Y22" s="2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x14ac:dyDescent="0.2">
      <c r="A23" s="43" t="s">
        <v>57</v>
      </c>
      <c r="B23" s="17" t="s">
        <v>85</v>
      </c>
      <c r="C23" s="21">
        <v>9911</v>
      </c>
      <c r="D23" s="21">
        <v>9534</v>
      </c>
      <c r="E23" s="171">
        <f t="shared" si="0"/>
        <v>-3.8038543032993601</v>
      </c>
      <c r="F23" s="21">
        <v>1510</v>
      </c>
      <c r="G23" s="21">
        <v>2097</v>
      </c>
      <c r="H23" s="51">
        <f t="shared" si="1"/>
        <v>15.235596811623447</v>
      </c>
      <c r="I23" s="51">
        <f t="shared" si="2"/>
        <v>21.994965387035872</v>
      </c>
      <c r="J23" s="21">
        <v>8</v>
      </c>
      <c r="K23" s="21">
        <v>27</v>
      </c>
      <c r="L23" s="51">
        <f t="shared" si="3"/>
        <v>0.5298013245033113</v>
      </c>
      <c r="M23" s="51">
        <f t="shared" si="4"/>
        <v>1.2875536480686696</v>
      </c>
      <c r="N23" s="21">
        <v>12342</v>
      </c>
      <c r="O23" s="21">
        <v>12768</v>
      </c>
      <c r="P23" s="51">
        <f>O23/N23*100-100</f>
        <v>3.4516285853184172</v>
      </c>
      <c r="Q23" s="21">
        <v>1720</v>
      </c>
      <c r="R23" s="21">
        <v>3944</v>
      </c>
      <c r="S23" s="51">
        <f>Q23/N23*100</f>
        <v>13.936152973586131</v>
      </c>
      <c r="T23" s="51">
        <f>R23/O23*100</f>
        <v>30.889724310776945</v>
      </c>
      <c r="U23" s="21">
        <v>7</v>
      </c>
      <c r="V23" s="21">
        <v>13</v>
      </c>
      <c r="W23" s="51">
        <f>U23/Q23*100</f>
        <v>0.40697674418604651</v>
      </c>
      <c r="X23" s="51">
        <f>V23/R23*100</f>
        <v>0.32961460446247465</v>
      </c>
      <c r="Y23" s="28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x14ac:dyDescent="0.2">
      <c r="A24" s="43" t="s">
        <v>58</v>
      </c>
      <c r="B24" s="17" t="s">
        <v>86</v>
      </c>
      <c r="C24" s="21">
        <v>2828</v>
      </c>
      <c r="D24" s="21">
        <v>5885</v>
      </c>
      <c r="E24" s="171">
        <f t="shared" si="0"/>
        <v>108.09759547383311</v>
      </c>
      <c r="F24" s="21">
        <v>161</v>
      </c>
      <c r="G24" s="21">
        <v>1048</v>
      </c>
      <c r="H24" s="51">
        <f t="shared" si="1"/>
        <v>5.6930693069306937</v>
      </c>
      <c r="I24" s="51">
        <f t="shared" si="2"/>
        <v>17.807986406117244</v>
      </c>
      <c r="J24" s="21">
        <v>2</v>
      </c>
      <c r="K24" s="21">
        <v>9</v>
      </c>
      <c r="L24" s="51">
        <f t="shared" si="3"/>
        <v>1.2422360248447204</v>
      </c>
      <c r="M24" s="51">
        <f t="shared" si="4"/>
        <v>0.85877862595419852</v>
      </c>
      <c r="N24" s="21"/>
      <c r="O24" s="21"/>
      <c r="P24" s="51"/>
      <c r="Q24" s="21"/>
      <c r="R24" s="21"/>
      <c r="S24" s="51"/>
      <c r="T24" s="51"/>
      <c r="U24" s="21"/>
      <c r="V24" s="21"/>
      <c r="W24" s="51"/>
      <c r="X24" s="51"/>
      <c r="Y24" s="28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x14ac:dyDescent="0.2">
      <c r="A25" s="43" t="s">
        <v>59</v>
      </c>
      <c r="B25" s="17" t="s">
        <v>87</v>
      </c>
      <c r="C25" s="21">
        <v>3852</v>
      </c>
      <c r="D25" s="21">
        <v>4333</v>
      </c>
      <c r="E25" s="171">
        <f t="shared" si="0"/>
        <v>12.487019730010388</v>
      </c>
      <c r="F25" s="21">
        <v>689</v>
      </c>
      <c r="G25" s="21">
        <v>787</v>
      </c>
      <c r="H25" s="51">
        <f t="shared" si="1"/>
        <v>17.886812045690551</v>
      </c>
      <c r="I25" s="51">
        <f t="shared" si="2"/>
        <v>18.162935610431571</v>
      </c>
      <c r="J25" s="21">
        <v>11</v>
      </c>
      <c r="K25" s="21">
        <v>14</v>
      </c>
      <c r="L25" s="51">
        <f t="shared" si="3"/>
        <v>1.5965166908563133</v>
      </c>
      <c r="M25" s="51">
        <f t="shared" si="4"/>
        <v>1.7789072426937738</v>
      </c>
      <c r="N25" s="21"/>
      <c r="O25" s="21"/>
      <c r="P25" s="51"/>
      <c r="Q25" s="21"/>
      <c r="R25" s="21"/>
      <c r="S25" s="51"/>
      <c r="T25" s="51"/>
      <c r="U25" s="21"/>
      <c r="V25" s="21"/>
      <c r="W25" s="51"/>
      <c r="X25" s="51"/>
      <c r="Y25" s="28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x14ac:dyDescent="0.2">
      <c r="A26" s="43" t="s">
        <v>60</v>
      </c>
      <c r="B26" s="17" t="s">
        <v>88</v>
      </c>
      <c r="C26" s="21">
        <v>2882</v>
      </c>
      <c r="D26" s="21">
        <v>5934</v>
      </c>
      <c r="E26" s="171">
        <f t="shared" si="0"/>
        <v>105.89868147120055</v>
      </c>
      <c r="F26" s="21">
        <v>427</v>
      </c>
      <c r="G26" s="21">
        <v>929</v>
      </c>
      <c r="H26" s="51">
        <f t="shared" si="1"/>
        <v>14.816099930603746</v>
      </c>
      <c r="I26" s="51">
        <f t="shared" si="2"/>
        <v>15.655544320862823</v>
      </c>
      <c r="J26" s="21">
        <v>0</v>
      </c>
      <c r="K26" s="21"/>
      <c r="L26" s="51">
        <f t="shared" si="3"/>
        <v>0</v>
      </c>
      <c r="M26" s="51">
        <f t="shared" si="4"/>
        <v>0</v>
      </c>
      <c r="N26" s="21"/>
      <c r="O26" s="21"/>
      <c r="P26" s="51"/>
      <c r="Q26" s="21"/>
      <c r="R26" s="21"/>
      <c r="S26" s="51"/>
      <c r="T26" s="51"/>
      <c r="U26" s="21"/>
      <c r="V26" s="21"/>
      <c r="W26" s="51"/>
      <c r="X26" s="51"/>
      <c r="Y26" s="28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x14ac:dyDescent="0.2">
      <c r="A27" s="43" t="s">
        <v>61</v>
      </c>
      <c r="B27" s="17" t="s">
        <v>89</v>
      </c>
      <c r="C27" s="21">
        <v>2965</v>
      </c>
      <c r="D27" s="21">
        <v>3220</v>
      </c>
      <c r="E27" s="171">
        <f t="shared" si="0"/>
        <v>8.6003372681281718</v>
      </c>
      <c r="F27" s="21">
        <v>486</v>
      </c>
      <c r="G27" s="21">
        <v>573</v>
      </c>
      <c r="H27" s="51">
        <f t="shared" si="1"/>
        <v>16.391231028667789</v>
      </c>
      <c r="I27" s="51">
        <f t="shared" si="2"/>
        <v>17.795031055900619</v>
      </c>
      <c r="J27" s="21">
        <v>0</v>
      </c>
      <c r="K27" s="21"/>
      <c r="L27" s="51">
        <f t="shared" si="3"/>
        <v>0</v>
      </c>
      <c r="M27" s="51">
        <f t="shared" si="4"/>
        <v>0</v>
      </c>
      <c r="N27" s="21"/>
      <c r="O27" s="21"/>
      <c r="P27" s="51"/>
      <c r="Q27" s="21"/>
      <c r="R27" s="21"/>
      <c r="S27" s="51"/>
      <c r="T27" s="51"/>
      <c r="U27" s="21"/>
      <c r="V27" s="21"/>
      <c r="W27" s="51"/>
      <c r="X27" s="51"/>
      <c r="Y27" s="28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x14ac:dyDescent="0.2">
      <c r="A28" s="43" t="s">
        <v>62</v>
      </c>
      <c r="B28" s="17" t="s">
        <v>90</v>
      </c>
      <c r="C28" s="21">
        <v>8130</v>
      </c>
      <c r="D28" s="21">
        <v>16418</v>
      </c>
      <c r="E28" s="171">
        <f t="shared" si="0"/>
        <v>101.94341943419434</v>
      </c>
      <c r="F28" s="21">
        <v>410</v>
      </c>
      <c r="G28" s="21">
        <v>2132</v>
      </c>
      <c r="H28" s="51">
        <f t="shared" si="1"/>
        <v>5.0430504305043051</v>
      </c>
      <c r="I28" s="51">
        <f t="shared" si="2"/>
        <v>12.985747350468998</v>
      </c>
      <c r="J28" s="21">
        <v>0</v>
      </c>
      <c r="K28" s="21"/>
      <c r="L28" s="51">
        <f t="shared" si="3"/>
        <v>0</v>
      </c>
      <c r="M28" s="51">
        <f t="shared" si="4"/>
        <v>0</v>
      </c>
      <c r="N28" s="21">
        <v>12000</v>
      </c>
      <c r="O28" s="21">
        <v>13118</v>
      </c>
      <c r="P28" s="51">
        <f>O28/N28*100-100</f>
        <v>9.3166666666666629</v>
      </c>
      <c r="Q28" s="21">
        <v>1349</v>
      </c>
      <c r="R28" s="21">
        <v>1661</v>
      </c>
      <c r="S28" s="51">
        <f>Q28/N28*100</f>
        <v>11.241666666666667</v>
      </c>
      <c r="T28" s="51">
        <f>R28/O28*100</f>
        <v>12.661991157188595</v>
      </c>
      <c r="U28" s="21">
        <v>2</v>
      </c>
      <c r="V28" s="21">
        <v>10</v>
      </c>
      <c r="W28" s="51">
        <f>U28/Q28*100</f>
        <v>0.14825796886582654</v>
      </c>
      <c r="X28" s="51">
        <f>V28/R28*100</f>
        <v>0.60204695966285371</v>
      </c>
      <c r="Y28" s="28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x14ac:dyDescent="0.2">
      <c r="A29" s="43" t="s">
        <v>63</v>
      </c>
      <c r="B29" s="17" t="s">
        <v>91</v>
      </c>
      <c r="C29" s="21">
        <v>3403</v>
      </c>
      <c r="D29" s="21">
        <v>4087</v>
      </c>
      <c r="E29" s="171">
        <f t="shared" si="0"/>
        <v>20.099911842491906</v>
      </c>
      <c r="F29" s="21">
        <v>387</v>
      </c>
      <c r="G29" s="21">
        <v>451</v>
      </c>
      <c r="H29" s="51">
        <f t="shared" si="1"/>
        <v>11.372318542462532</v>
      </c>
      <c r="I29" s="51">
        <f t="shared" si="2"/>
        <v>11.034988989478835</v>
      </c>
      <c r="J29" s="21">
        <v>0</v>
      </c>
      <c r="K29" s="21">
        <v>1</v>
      </c>
      <c r="L29" s="51">
        <f t="shared" si="3"/>
        <v>0</v>
      </c>
      <c r="M29" s="51">
        <f t="shared" si="4"/>
        <v>0.22172949002217296</v>
      </c>
      <c r="N29" s="21"/>
      <c r="O29" s="21"/>
      <c r="P29" s="51"/>
      <c r="Q29" s="21"/>
      <c r="R29" s="21"/>
      <c r="S29" s="51"/>
      <c r="T29" s="51"/>
      <c r="U29" s="21"/>
      <c r="V29" s="21"/>
      <c r="W29" s="51"/>
      <c r="X29" s="51"/>
      <c r="Y29" s="28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x14ac:dyDescent="0.2">
      <c r="A30" s="43" t="s">
        <v>64</v>
      </c>
      <c r="B30" s="17" t="s">
        <v>92</v>
      </c>
      <c r="C30" s="21">
        <v>4811</v>
      </c>
      <c r="D30" s="21">
        <v>7119</v>
      </c>
      <c r="E30" s="171">
        <f t="shared" si="0"/>
        <v>47.973394304718369</v>
      </c>
      <c r="F30" s="21">
        <v>420</v>
      </c>
      <c r="G30" s="21">
        <v>885</v>
      </c>
      <c r="H30" s="51">
        <f t="shared" si="1"/>
        <v>8.7299937642901693</v>
      </c>
      <c r="I30" s="51">
        <f t="shared" si="2"/>
        <v>12.431521281078803</v>
      </c>
      <c r="J30" s="21">
        <v>0</v>
      </c>
      <c r="K30" s="21"/>
      <c r="L30" s="51">
        <f t="shared" si="3"/>
        <v>0</v>
      </c>
      <c r="M30" s="51">
        <f t="shared" si="4"/>
        <v>0</v>
      </c>
      <c r="N30" s="21"/>
      <c r="O30" s="21"/>
      <c r="P30" s="51"/>
      <c r="Q30" s="21"/>
      <c r="R30" s="21"/>
      <c r="S30" s="51"/>
      <c r="T30" s="51"/>
      <c r="U30" s="21"/>
      <c r="V30" s="21"/>
      <c r="W30" s="51"/>
      <c r="X30" s="51"/>
      <c r="Y30" s="28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x14ac:dyDescent="0.2">
      <c r="A31" s="43" t="s">
        <v>65</v>
      </c>
      <c r="B31" s="17" t="s">
        <v>93</v>
      </c>
      <c r="C31" s="21">
        <v>3145</v>
      </c>
      <c r="D31" s="21">
        <v>6409</v>
      </c>
      <c r="E31" s="171">
        <f t="shared" si="0"/>
        <v>103.7837837837838</v>
      </c>
      <c r="F31" s="21">
        <v>620</v>
      </c>
      <c r="G31" s="21">
        <v>901</v>
      </c>
      <c r="H31" s="51">
        <f t="shared" si="1"/>
        <v>19.713831478537362</v>
      </c>
      <c r="I31" s="51">
        <f t="shared" si="2"/>
        <v>14.058355437665782</v>
      </c>
      <c r="J31" s="21">
        <v>1</v>
      </c>
      <c r="K31" s="21"/>
      <c r="L31" s="51">
        <f t="shared" si="3"/>
        <v>0.16129032258064516</v>
      </c>
      <c r="M31" s="51">
        <f t="shared" si="4"/>
        <v>0</v>
      </c>
      <c r="N31" s="21"/>
      <c r="O31" s="21"/>
      <c r="P31" s="51"/>
      <c r="Q31" s="21"/>
      <c r="R31" s="21"/>
      <c r="S31" s="51"/>
      <c r="T31" s="51"/>
      <c r="U31" s="21"/>
      <c r="V31" s="21"/>
      <c r="W31" s="51"/>
      <c r="X31" s="51"/>
      <c r="Y31" s="28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x14ac:dyDescent="0.2">
      <c r="A32" s="43" t="s">
        <v>66</v>
      </c>
      <c r="B32" s="17" t="s">
        <v>94</v>
      </c>
      <c r="C32" s="21">
        <v>1579</v>
      </c>
      <c r="D32" s="21">
        <v>1759</v>
      </c>
      <c r="E32" s="171">
        <f t="shared" si="0"/>
        <v>11.399620012666233</v>
      </c>
      <c r="F32" s="21">
        <v>273</v>
      </c>
      <c r="G32" s="21">
        <v>424</v>
      </c>
      <c r="H32" s="51">
        <f t="shared" si="1"/>
        <v>17.289423685877136</v>
      </c>
      <c r="I32" s="51">
        <f t="shared" si="2"/>
        <v>24.104604889141555</v>
      </c>
      <c r="J32" s="21">
        <v>8</v>
      </c>
      <c r="K32" s="21">
        <v>7</v>
      </c>
      <c r="L32" s="51">
        <f t="shared" si="3"/>
        <v>2.9304029304029302</v>
      </c>
      <c r="M32" s="51">
        <f t="shared" si="4"/>
        <v>1.6509433962264151</v>
      </c>
      <c r="N32" s="21"/>
      <c r="O32" s="21"/>
      <c r="P32" s="51"/>
      <c r="Q32" s="21"/>
      <c r="R32" s="21"/>
      <c r="S32" s="51"/>
      <c r="T32" s="51"/>
      <c r="U32" s="21"/>
      <c r="V32" s="21"/>
      <c r="W32" s="51"/>
      <c r="X32" s="51"/>
      <c r="Y32" s="28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x14ac:dyDescent="0.2">
      <c r="A33" s="43" t="s">
        <v>67</v>
      </c>
      <c r="B33" s="17" t="s">
        <v>95</v>
      </c>
      <c r="C33" s="21">
        <v>3080</v>
      </c>
      <c r="D33" s="21">
        <v>5310</v>
      </c>
      <c r="E33" s="171">
        <f t="shared" si="0"/>
        <v>72.402597402597394</v>
      </c>
      <c r="F33" s="21">
        <v>500</v>
      </c>
      <c r="G33" s="21">
        <v>797</v>
      </c>
      <c r="H33" s="51">
        <f t="shared" si="1"/>
        <v>16.233766233766232</v>
      </c>
      <c r="I33" s="51">
        <f t="shared" si="2"/>
        <v>15.009416195856872</v>
      </c>
      <c r="J33" s="21">
        <v>3</v>
      </c>
      <c r="K33" s="21">
        <v>7</v>
      </c>
      <c r="L33" s="51">
        <f t="shared" si="3"/>
        <v>0.6</v>
      </c>
      <c r="M33" s="51">
        <f t="shared" si="4"/>
        <v>0.87829360100376408</v>
      </c>
      <c r="N33" s="21"/>
      <c r="O33" s="21"/>
      <c r="P33" s="51"/>
      <c r="Q33" s="21"/>
      <c r="R33" s="21"/>
      <c r="S33" s="51"/>
      <c r="T33" s="51"/>
      <c r="U33" s="21"/>
      <c r="V33" s="21"/>
      <c r="W33" s="51"/>
      <c r="X33" s="51"/>
      <c r="Y33" s="28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x14ac:dyDescent="0.2">
      <c r="A34" s="43" t="s">
        <v>68</v>
      </c>
      <c r="B34" s="17" t="s">
        <v>96</v>
      </c>
      <c r="C34" s="21">
        <v>33743</v>
      </c>
      <c r="D34" s="21">
        <v>42701</v>
      </c>
      <c r="E34" s="171">
        <f t="shared" si="0"/>
        <v>26.547728417745901</v>
      </c>
      <c r="F34" s="21">
        <v>17531</v>
      </c>
      <c r="G34" s="21">
        <v>18923</v>
      </c>
      <c r="H34" s="51">
        <f t="shared" si="1"/>
        <v>51.954479447589129</v>
      </c>
      <c r="I34" s="51">
        <f t="shared" si="2"/>
        <v>44.315121425727732</v>
      </c>
      <c r="J34" s="22">
        <v>4656</v>
      </c>
      <c r="K34" s="21">
        <v>4019</v>
      </c>
      <c r="L34" s="51">
        <f t="shared" si="3"/>
        <v>26.558667503279903</v>
      </c>
      <c r="M34" s="51">
        <f t="shared" si="4"/>
        <v>21.238704222374889</v>
      </c>
      <c r="N34" s="21">
        <v>23874</v>
      </c>
      <c r="O34" s="21">
        <v>27535</v>
      </c>
      <c r="P34" s="51">
        <f>O34/N34*100-100</f>
        <v>15.334673703610619</v>
      </c>
      <c r="Q34" s="21">
        <v>3023</v>
      </c>
      <c r="R34" s="21">
        <v>6958</v>
      </c>
      <c r="S34" s="51">
        <f>Q34/N34*100</f>
        <v>12.662310463265477</v>
      </c>
      <c r="T34" s="51">
        <f>R34/O34*100</f>
        <v>25.269656800435808</v>
      </c>
      <c r="U34" s="21">
        <v>57</v>
      </c>
      <c r="V34" s="21">
        <v>13</v>
      </c>
      <c r="W34" s="51">
        <f>U34/Q34*100</f>
        <v>1.8855441614290438</v>
      </c>
      <c r="X34" s="51">
        <f>V34/R34*100</f>
        <v>0.18683529749928141</v>
      </c>
      <c r="Y34" s="28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x14ac:dyDescent="0.2">
      <c r="A35" s="43" t="s">
        <v>69</v>
      </c>
      <c r="B35" s="170" t="s">
        <v>97</v>
      </c>
      <c r="C35" s="46"/>
      <c r="D35" s="46"/>
      <c r="E35" s="172"/>
      <c r="F35" s="46"/>
      <c r="G35" s="46"/>
      <c r="H35" s="52" t="e">
        <f t="shared" si="1"/>
        <v>#DIV/0!</v>
      </c>
      <c r="I35" s="67" t="e">
        <f t="shared" si="2"/>
        <v>#DIV/0!</v>
      </c>
      <c r="J35" s="46"/>
      <c r="K35" s="46"/>
      <c r="L35" s="52"/>
      <c r="M35" s="52"/>
      <c r="N35" s="66"/>
      <c r="O35" s="66"/>
      <c r="P35" s="52"/>
      <c r="Q35" s="66"/>
      <c r="R35" s="46"/>
      <c r="S35" s="52"/>
      <c r="T35" s="52"/>
      <c r="U35" s="66"/>
      <c r="V35" s="47"/>
      <c r="W35" s="52"/>
      <c r="X35" s="52"/>
      <c r="Y35" s="28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x14ac:dyDescent="0.2">
      <c r="A36" s="64"/>
      <c r="B36" s="65" t="s">
        <v>25</v>
      </c>
      <c r="C36" s="59">
        <f>SUM(C9:C35)</f>
        <v>157138</v>
      </c>
      <c r="D36" s="59">
        <f>SUM(D9:D35)</f>
        <v>222090</v>
      </c>
      <c r="E36" s="173">
        <f>D36/C36*100-100</f>
        <v>41.334368516845075</v>
      </c>
      <c r="F36" s="59">
        <f>SUM(F9:F35)</f>
        <v>36131</v>
      </c>
      <c r="G36" s="59">
        <f>SUM(G9:G35)</f>
        <v>47772</v>
      </c>
      <c r="H36" s="60">
        <f t="shared" si="1"/>
        <v>22.993165243289337</v>
      </c>
      <c r="I36" s="60">
        <f t="shared" si="2"/>
        <v>21.510198568148049</v>
      </c>
      <c r="J36" s="59">
        <f>SUM(J9:J35)</f>
        <v>5060</v>
      </c>
      <c r="K36" s="59">
        <f>SUM(K9:K35)</f>
        <v>4398</v>
      </c>
      <c r="L36" s="60">
        <f>J36/F36*100</f>
        <v>14.00459439262683</v>
      </c>
      <c r="M36" s="60">
        <f>K36/G36*100</f>
        <v>9.2062295905551377</v>
      </c>
      <c r="N36" s="59">
        <f>SUM(N9:N34)</f>
        <v>98494</v>
      </c>
      <c r="O36" s="59">
        <f>SUM(O9:O34)</f>
        <v>110486</v>
      </c>
      <c r="P36" s="60">
        <f>O36/N36*100-100</f>
        <v>12.175360935691515</v>
      </c>
      <c r="Q36" s="59">
        <f>SUM(Q9:Q34)</f>
        <v>11308</v>
      </c>
      <c r="R36" s="59">
        <f>SUM(R9:R35)</f>
        <v>24388</v>
      </c>
      <c r="S36" s="60">
        <f>Q36/N36*100</f>
        <v>11.480902389993298</v>
      </c>
      <c r="T36" s="60">
        <f>R36/O36*100</f>
        <v>22.073384863240591</v>
      </c>
      <c r="U36" s="59">
        <f>SUM(U9:U34)</f>
        <v>96</v>
      </c>
      <c r="V36" s="59">
        <f>SUM(V9:V34)</f>
        <v>70</v>
      </c>
      <c r="W36" s="60">
        <f>U36/Q36*100</f>
        <v>0.84895649097983739</v>
      </c>
      <c r="X36" s="60">
        <f>V36/R36*100</f>
        <v>0.28702640642939153</v>
      </c>
      <c r="Y36" s="56"/>
    </row>
    <row r="37" spans="1:214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14" ht="12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9"/>
      <c r="V38" s="49"/>
      <c r="W38" s="49"/>
      <c r="X38" s="1"/>
      <c r="Y38" s="1"/>
    </row>
    <row r="39" spans="1:214" ht="15.95" customHeight="1" x14ac:dyDescent="0.25">
      <c r="A39" s="1"/>
      <c r="B39" s="27"/>
      <c r="C39" s="1"/>
      <c r="D39" s="48"/>
      <c r="E39" s="1"/>
      <c r="F39" s="1"/>
      <c r="G39" s="48"/>
      <c r="H39" s="1"/>
      <c r="I39" s="48"/>
      <c r="J39" s="1"/>
      <c r="K39" s="48"/>
      <c r="L39" s="1"/>
      <c r="M39" s="1"/>
      <c r="N39" s="1"/>
      <c r="O39" s="48"/>
      <c r="P39" s="1"/>
      <c r="Q39" s="48"/>
      <c r="R39" s="48"/>
      <c r="S39" s="1"/>
      <c r="T39" s="1"/>
      <c r="U39" s="49"/>
      <c r="V39" s="48"/>
      <c r="W39" s="49"/>
      <c r="X39" s="1"/>
      <c r="Y39" s="1"/>
    </row>
    <row r="40" spans="1:214" ht="15.95" customHeight="1" x14ac:dyDescent="0.25">
      <c r="A40" s="1"/>
      <c r="B40" s="27"/>
      <c r="C40" s="1"/>
      <c r="D40" s="48"/>
      <c r="E40" s="1"/>
      <c r="F40" s="1"/>
      <c r="G40" s="48"/>
      <c r="H40" s="1"/>
      <c r="I40" s="48"/>
      <c r="J40" s="1"/>
      <c r="K40" s="48"/>
      <c r="L40" s="1"/>
      <c r="M40" s="1"/>
      <c r="N40" s="1"/>
      <c r="O40" s="48"/>
      <c r="P40" s="1"/>
      <c r="Q40" s="48"/>
      <c r="R40" s="48"/>
      <c r="S40" s="1"/>
      <c r="T40" s="1"/>
      <c r="U40" s="49"/>
      <c r="V40" s="48"/>
      <c r="W40" s="49"/>
      <c r="X40" s="1"/>
      <c r="Y40" s="1"/>
    </row>
    <row r="41" spans="1:214" ht="15.95" customHeight="1" x14ac:dyDescent="0.25">
      <c r="A41" s="1"/>
      <c r="B41" s="27"/>
      <c r="C41" s="1"/>
      <c r="D41" s="49"/>
      <c r="E41" s="1"/>
      <c r="F41" s="1"/>
      <c r="G41" s="49"/>
      <c r="H41" s="1"/>
      <c r="I41" s="49"/>
      <c r="J41" s="1"/>
      <c r="K41" s="49"/>
      <c r="L41" s="1"/>
      <c r="M41" s="1"/>
      <c r="N41" s="1"/>
      <c r="O41" s="49"/>
      <c r="P41" s="1"/>
      <c r="Q41" s="49"/>
      <c r="R41" s="49"/>
      <c r="S41" s="1"/>
      <c r="T41" s="1"/>
      <c r="U41" s="49"/>
      <c r="V41" s="49"/>
      <c r="W41" s="49"/>
      <c r="X41" s="1"/>
      <c r="Y41" s="1"/>
    </row>
    <row r="42" spans="1:214" ht="15.95" customHeight="1" x14ac:dyDescent="0.25">
      <c r="A42" s="1"/>
      <c r="B42" s="27"/>
      <c r="C42" s="1"/>
      <c r="D42" s="49"/>
      <c r="E42" s="1"/>
      <c r="F42" s="1"/>
      <c r="G42" s="49"/>
      <c r="H42" s="1"/>
      <c r="I42" s="49"/>
      <c r="J42" s="1"/>
      <c r="K42" s="49"/>
      <c r="L42" s="1"/>
      <c r="M42" s="1"/>
      <c r="N42" s="1"/>
      <c r="O42" s="49"/>
      <c r="P42" s="1"/>
      <c r="Q42" s="49"/>
      <c r="R42" s="49"/>
      <c r="S42" s="1"/>
      <c r="T42" s="1"/>
      <c r="U42" s="49"/>
      <c r="V42" s="49"/>
      <c r="W42" s="49"/>
      <c r="X42" s="1"/>
      <c r="Y42" s="1"/>
    </row>
    <row r="43" spans="1:214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49"/>
      <c r="V43" s="49"/>
      <c r="W43" s="49"/>
      <c r="X43" s="1"/>
      <c r="Y43" s="1"/>
    </row>
    <row r="44" spans="1:214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49"/>
      <c r="V44" s="49"/>
      <c r="W44" s="49"/>
      <c r="X44" s="1"/>
      <c r="Y44" s="1"/>
    </row>
    <row r="45" spans="1:214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49"/>
      <c r="V45" s="49"/>
      <c r="W45" s="49"/>
      <c r="X45" s="1"/>
      <c r="Y45" s="1"/>
    </row>
  </sheetData>
  <mergeCells count="26">
    <mergeCell ref="N5:P5"/>
    <mergeCell ref="Q5:T5"/>
    <mergeCell ref="U5:X5"/>
    <mergeCell ref="A2:B2"/>
    <mergeCell ref="A4:A7"/>
    <mergeCell ref="B4:B7"/>
    <mergeCell ref="C2:X2"/>
    <mergeCell ref="Q6:R6"/>
    <mergeCell ref="S6:T6"/>
    <mergeCell ref="U6:V6"/>
    <mergeCell ref="W6:X6"/>
    <mergeCell ref="J6:K6"/>
    <mergeCell ref="L6:M6"/>
    <mergeCell ref="C6:C7"/>
    <mergeCell ref="D6:D7"/>
    <mergeCell ref="E6:E7"/>
    <mergeCell ref="F5:I5"/>
    <mergeCell ref="F6:G6"/>
    <mergeCell ref="H6:I6"/>
    <mergeCell ref="C5:E5"/>
    <mergeCell ref="C4:M4"/>
    <mergeCell ref="N4:X4"/>
    <mergeCell ref="N6:N7"/>
    <mergeCell ref="O6:O7"/>
    <mergeCell ref="P6:P7"/>
    <mergeCell ref="J5:M5"/>
  </mergeCells>
  <conditionalFormatting sqref="C10:X36">
    <cfRule type="cellIs" dxfId="4" priority="1" stopIfTrue="1" operator="equal">
      <formula>0</formula>
    </cfRule>
  </conditionalFormatting>
  <pageMargins left="0.11811023622047245" right="0.11811023622047245" top="0.35433070866141736" bottom="0.15748031496062992" header="0.31496062992125984" footer="0.31496062992125984"/>
  <pageSetup paperSize="9" scale="8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218"/>
  <sheetViews>
    <sheetView workbookViewId="0">
      <selection activeCell="O11" sqref="O11"/>
    </sheetView>
  </sheetViews>
  <sheetFormatPr defaultRowHeight="12.75" x14ac:dyDescent="0.2"/>
  <cols>
    <col min="1" max="1" width="3.28515625" customWidth="1"/>
    <col min="2" max="2" width="24" customWidth="1"/>
    <col min="3" max="4" width="7.140625" customWidth="1"/>
    <col min="5" max="5" width="5.5703125" customWidth="1"/>
    <col min="6" max="7" width="6.7109375" customWidth="1"/>
    <col min="8" max="9" width="5.85546875" customWidth="1"/>
    <col min="10" max="12" width="6.5703125" customWidth="1"/>
    <col min="13" max="13" width="6.42578125" customWidth="1"/>
    <col min="14" max="15" width="7.140625" customWidth="1"/>
    <col min="16" max="16" width="5.7109375" customWidth="1"/>
    <col min="17" max="18" width="6" customWidth="1"/>
    <col min="19" max="20" width="6.5703125" customWidth="1"/>
    <col min="21" max="22" width="6.140625" customWidth="1"/>
    <col min="23" max="24" width="6.5703125" customWidth="1"/>
  </cols>
  <sheetData>
    <row r="1" spans="1:214" ht="12.95" customHeight="1" x14ac:dyDescent="0.2">
      <c r="W1" s="39" t="s">
        <v>120</v>
      </c>
      <c r="X1" s="39"/>
    </row>
    <row r="2" spans="1:214" ht="22.7" customHeight="1" x14ac:dyDescent="0.3">
      <c r="A2" s="321"/>
      <c r="B2" s="321"/>
      <c r="C2" s="323" t="s">
        <v>117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</row>
    <row r="3" spans="1:214" ht="9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14" ht="14.25" x14ac:dyDescent="0.2">
      <c r="A4" s="322" t="s">
        <v>1</v>
      </c>
      <c r="B4" s="291" t="s">
        <v>70</v>
      </c>
      <c r="C4" s="273" t="s">
        <v>118</v>
      </c>
      <c r="D4" s="274"/>
      <c r="E4" s="274"/>
      <c r="F4" s="274"/>
      <c r="G4" s="274"/>
      <c r="H4" s="274"/>
      <c r="I4" s="274"/>
      <c r="J4" s="274"/>
      <c r="K4" s="274"/>
      <c r="L4" s="274"/>
      <c r="M4" s="275"/>
      <c r="N4" s="273" t="s">
        <v>119</v>
      </c>
      <c r="O4" s="274"/>
      <c r="P4" s="274"/>
      <c r="Q4" s="274"/>
      <c r="R4" s="274"/>
      <c r="S4" s="274"/>
      <c r="T4" s="274"/>
      <c r="U4" s="274"/>
      <c r="V4" s="274"/>
      <c r="W4" s="274"/>
      <c r="X4" s="275"/>
      <c r="Y4" s="56"/>
    </row>
    <row r="5" spans="1:214" ht="26.25" customHeight="1" x14ac:dyDescent="0.2">
      <c r="A5" s="322"/>
      <c r="B5" s="291"/>
      <c r="C5" s="324" t="s">
        <v>99</v>
      </c>
      <c r="D5" s="325"/>
      <c r="E5" s="326"/>
      <c r="F5" s="258" t="s">
        <v>107</v>
      </c>
      <c r="G5" s="258"/>
      <c r="H5" s="258"/>
      <c r="I5" s="258"/>
      <c r="J5" s="258" t="s">
        <v>109</v>
      </c>
      <c r="K5" s="258"/>
      <c r="L5" s="258"/>
      <c r="M5" s="258"/>
      <c r="N5" s="324" t="s">
        <v>99</v>
      </c>
      <c r="O5" s="325"/>
      <c r="P5" s="326"/>
      <c r="Q5" s="258" t="s">
        <v>107</v>
      </c>
      <c r="R5" s="258"/>
      <c r="S5" s="258"/>
      <c r="T5" s="258"/>
      <c r="U5" s="258" t="s">
        <v>109</v>
      </c>
      <c r="V5" s="258"/>
      <c r="W5" s="258"/>
      <c r="X5" s="258"/>
      <c r="Y5" s="56"/>
    </row>
    <row r="6" spans="1:214" ht="18" customHeight="1" x14ac:dyDescent="0.2">
      <c r="A6" s="322"/>
      <c r="B6" s="291"/>
      <c r="C6" s="258">
        <v>2017</v>
      </c>
      <c r="D6" s="258">
        <v>2018</v>
      </c>
      <c r="E6" s="286" t="s">
        <v>114</v>
      </c>
      <c r="F6" s="318" t="s">
        <v>33</v>
      </c>
      <c r="G6" s="318"/>
      <c r="H6" s="286" t="s">
        <v>108</v>
      </c>
      <c r="I6" s="286"/>
      <c r="J6" s="318" t="s">
        <v>33</v>
      </c>
      <c r="K6" s="318"/>
      <c r="L6" s="286" t="s">
        <v>108</v>
      </c>
      <c r="M6" s="286"/>
      <c r="N6" s="258">
        <v>2017</v>
      </c>
      <c r="O6" s="258">
        <v>2018</v>
      </c>
      <c r="P6" s="286" t="s">
        <v>114</v>
      </c>
      <c r="Q6" s="318" t="s">
        <v>33</v>
      </c>
      <c r="R6" s="318"/>
      <c r="S6" s="286" t="s">
        <v>108</v>
      </c>
      <c r="T6" s="286"/>
      <c r="U6" s="318" t="s">
        <v>33</v>
      </c>
      <c r="V6" s="318"/>
      <c r="W6" s="286" t="s">
        <v>108</v>
      </c>
      <c r="X6" s="286"/>
      <c r="Y6" s="56"/>
    </row>
    <row r="7" spans="1:214" ht="21.75" customHeight="1" x14ac:dyDescent="0.2">
      <c r="A7" s="322"/>
      <c r="B7" s="291"/>
      <c r="C7" s="258"/>
      <c r="D7" s="258"/>
      <c r="E7" s="286"/>
      <c r="F7" s="8">
        <v>2017</v>
      </c>
      <c r="G7" s="8">
        <v>2018</v>
      </c>
      <c r="H7" s="8">
        <v>2017</v>
      </c>
      <c r="I7" s="8">
        <v>2018</v>
      </c>
      <c r="J7" s="8">
        <v>2017</v>
      </c>
      <c r="K7" s="8">
        <v>2018</v>
      </c>
      <c r="L7" s="8">
        <v>2017</v>
      </c>
      <c r="M7" s="8">
        <v>2018</v>
      </c>
      <c r="N7" s="258"/>
      <c r="O7" s="258"/>
      <c r="P7" s="286"/>
      <c r="Q7" s="8">
        <v>2017</v>
      </c>
      <c r="R7" s="8">
        <v>2018</v>
      </c>
      <c r="S7" s="8">
        <v>2017</v>
      </c>
      <c r="T7" s="8">
        <v>2018</v>
      </c>
      <c r="U7" s="8">
        <v>2017</v>
      </c>
      <c r="V7" s="8">
        <v>2018</v>
      </c>
      <c r="W7" s="8">
        <v>2017</v>
      </c>
      <c r="X7" s="8">
        <v>2018</v>
      </c>
      <c r="Y7" s="56"/>
    </row>
    <row r="8" spans="1:214" x14ac:dyDescent="0.2">
      <c r="A8" s="4" t="s">
        <v>2</v>
      </c>
      <c r="B8" s="4" t="s">
        <v>4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>
        <v>19</v>
      </c>
      <c r="V8" s="4">
        <v>20</v>
      </c>
      <c r="W8" s="4">
        <v>21</v>
      </c>
      <c r="X8" s="4">
        <v>22</v>
      </c>
      <c r="Y8" s="56"/>
    </row>
    <row r="9" spans="1:214" ht="12.75" customHeight="1" x14ac:dyDescent="0.2">
      <c r="A9" s="42">
        <v>1</v>
      </c>
      <c r="B9" s="17" t="s">
        <v>71</v>
      </c>
      <c r="C9" s="21"/>
      <c r="D9" s="21"/>
      <c r="E9" s="51"/>
      <c r="F9" s="21"/>
      <c r="G9" s="21"/>
      <c r="H9" s="51"/>
      <c r="I9" s="51"/>
      <c r="J9" s="21"/>
      <c r="K9" s="21"/>
      <c r="L9" s="51"/>
      <c r="M9" s="51"/>
      <c r="N9" s="21"/>
      <c r="O9" s="21"/>
      <c r="P9" s="51"/>
      <c r="Q9" s="21"/>
      <c r="R9" s="21"/>
      <c r="S9" s="51"/>
      <c r="T9" s="51"/>
      <c r="U9" s="21"/>
      <c r="V9" s="21"/>
      <c r="W9" s="51"/>
      <c r="X9" s="51"/>
      <c r="Y9" s="28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</row>
    <row r="10" spans="1:214" x14ac:dyDescent="0.2">
      <c r="A10" s="43" t="s">
        <v>44</v>
      </c>
      <c r="B10" s="17" t="s">
        <v>72</v>
      </c>
      <c r="C10" s="21">
        <v>4053</v>
      </c>
      <c r="D10" s="21">
        <v>3939</v>
      </c>
      <c r="E10" s="171">
        <f t="shared" ref="E10:E34" si="0">D10/C10*100-100</f>
        <v>-2.8127313101406344</v>
      </c>
      <c r="F10" s="21">
        <v>647</v>
      </c>
      <c r="G10" s="21">
        <v>597</v>
      </c>
      <c r="H10" s="51">
        <f t="shared" ref="H10:H36" si="1">F10/C10*100</f>
        <v>15.963483839131506</v>
      </c>
      <c r="I10" s="51">
        <f t="shared" ref="I10:I34" si="2">IF(D10&lt;&gt;0,G10/D10*100,0)</f>
        <v>15.156130997715156</v>
      </c>
      <c r="J10" s="22">
        <v>124</v>
      </c>
      <c r="K10" s="21">
        <v>113</v>
      </c>
      <c r="L10" s="51">
        <f t="shared" ref="L10:L34" si="3">J10/F10*100</f>
        <v>19.165378670788254</v>
      </c>
      <c r="M10" s="51">
        <f t="shared" ref="M10:M36" si="4">IF(G10&lt;&gt;0,K10/G10*100,0)</f>
        <v>18.927973199329983</v>
      </c>
      <c r="N10" s="21"/>
      <c r="O10" s="21"/>
      <c r="P10" s="51"/>
      <c r="Q10" s="21"/>
      <c r="R10" s="21"/>
      <c r="S10" s="51"/>
      <c r="T10" s="51"/>
      <c r="U10" s="21"/>
      <c r="V10" s="51"/>
      <c r="W10" s="51"/>
      <c r="X10" s="51"/>
      <c r="Y10" s="28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</row>
    <row r="11" spans="1:214" x14ac:dyDescent="0.2">
      <c r="A11" s="43" t="s">
        <v>45</v>
      </c>
      <c r="B11" s="17" t="s">
        <v>73</v>
      </c>
      <c r="C11" s="21">
        <v>1759</v>
      </c>
      <c r="D11" s="21">
        <v>1425</v>
      </c>
      <c r="E11" s="171">
        <f t="shared" si="0"/>
        <v>-18.988061398521879</v>
      </c>
      <c r="F11" s="21">
        <v>355</v>
      </c>
      <c r="G11" s="21">
        <v>328</v>
      </c>
      <c r="H11" s="51">
        <f t="shared" si="1"/>
        <v>20.181921546333143</v>
      </c>
      <c r="I11" s="51">
        <f t="shared" si="2"/>
        <v>23.017543859649123</v>
      </c>
      <c r="J11" s="21">
        <v>89</v>
      </c>
      <c r="K11" s="21">
        <v>53</v>
      </c>
      <c r="L11" s="51">
        <f t="shared" si="3"/>
        <v>25.070422535211268</v>
      </c>
      <c r="M11" s="51">
        <f t="shared" si="4"/>
        <v>16.158536585365855</v>
      </c>
      <c r="N11" s="21"/>
      <c r="O11" s="21"/>
      <c r="P11" s="51"/>
      <c r="Q11" s="21"/>
      <c r="R11" s="21"/>
      <c r="S11" s="51"/>
      <c r="T11" s="51"/>
      <c r="U11" s="21"/>
      <c r="V11" s="51"/>
      <c r="W11" s="51"/>
      <c r="X11" s="51"/>
      <c r="Y11" s="28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</row>
    <row r="12" spans="1:214" x14ac:dyDescent="0.2">
      <c r="A12" s="43" t="s">
        <v>46</v>
      </c>
      <c r="B12" s="17" t="s">
        <v>74</v>
      </c>
      <c r="C12" s="21">
        <v>18266</v>
      </c>
      <c r="D12" s="21">
        <v>11845</v>
      </c>
      <c r="E12" s="171">
        <f t="shared" si="0"/>
        <v>-35.152742800832144</v>
      </c>
      <c r="F12" s="21">
        <v>2543</v>
      </c>
      <c r="G12" s="21">
        <v>2610</v>
      </c>
      <c r="H12" s="51">
        <f t="shared" si="1"/>
        <v>13.92204095039965</v>
      </c>
      <c r="I12" s="51">
        <f t="shared" si="2"/>
        <v>22.034613761080625</v>
      </c>
      <c r="J12" s="21">
        <v>731</v>
      </c>
      <c r="K12" s="21">
        <v>785</v>
      </c>
      <c r="L12" s="51">
        <f t="shared" si="3"/>
        <v>28.745576091230831</v>
      </c>
      <c r="M12" s="51">
        <f t="shared" si="4"/>
        <v>30.07662835249042</v>
      </c>
      <c r="N12" s="22">
        <v>3718</v>
      </c>
      <c r="O12" s="21">
        <v>2431</v>
      </c>
      <c r="P12" s="51">
        <f>O12/N12*100-100</f>
        <v>-34.615384615384613</v>
      </c>
      <c r="Q12" s="22">
        <v>18</v>
      </c>
      <c r="R12" s="21">
        <v>16</v>
      </c>
      <c r="S12" s="51">
        <f>Q12/N12*100</f>
        <v>0.48413125336202256</v>
      </c>
      <c r="T12" s="51">
        <f>R12/O12*100</f>
        <v>0.65816536404771697</v>
      </c>
      <c r="U12" s="22">
        <v>10</v>
      </c>
      <c r="V12" s="21">
        <v>5</v>
      </c>
      <c r="W12" s="51">
        <v>55.6</v>
      </c>
      <c r="X12" s="51">
        <f>V12/R12*100</f>
        <v>31.25</v>
      </c>
      <c r="Y12" s="28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</row>
    <row r="13" spans="1:214" x14ac:dyDescent="0.2">
      <c r="A13" s="43" t="s">
        <v>47</v>
      </c>
      <c r="B13" s="17" t="s">
        <v>75</v>
      </c>
      <c r="C13" s="21">
        <v>6054</v>
      </c>
      <c r="D13" s="21">
        <v>4757</v>
      </c>
      <c r="E13" s="171">
        <f t="shared" si="0"/>
        <v>-21.423851998678558</v>
      </c>
      <c r="F13" s="21">
        <v>1794</v>
      </c>
      <c r="G13" s="21">
        <v>919</v>
      </c>
      <c r="H13" s="51">
        <f t="shared" si="1"/>
        <v>29.633300297324084</v>
      </c>
      <c r="I13" s="51">
        <f t="shared" si="2"/>
        <v>19.31889846541938</v>
      </c>
      <c r="J13" s="21">
        <v>666</v>
      </c>
      <c r="K13" s="21">
        <v>226</v>
      </c>
      <c r="L13" s="51">
        <f t="shared" si="3"/>
        <v>37.123745819397989</v>
      </c>
      <c r="M13" s="51">
        <f t="shared" si="4"/>
        <v>24.591947769314473</v>
      </c>
      <c r="N13" s="22">
        <v>3666</v>
      </c>
      <c r="O13" s="21">
        <v>3372</v>
      </c>
      <c r="P13" s="51">
        <f>O13/N13*100-100</f>
        <v>-8.0196399345335578</v>
      </c>
      <c r="Q13" s="22">
        <v>272</v>
      </c>
      <c r="R13" s="21">
        <v>1096</v>
      </c>
      <c r="S13" s="51">
        <f>Q13/N13*100</f>
        <v>7.4195308237861424</v>
      </c>
      <c r="T13" s="51">
        <f>R13/O13*100</f>
        <v>32.502965599051009</v>
      </c>
      <c r="U13" s="22">
        <v>5</v>
      </c>
      <c r="V13" s="21">
        <v>1</v>
      </c>
      <c r="W13" s="51">
        <v>1.8</v>
      </c>
      <c r="X13" s="51">
        <f>V13/R13*100</f>
        <v>9.1240875912408759E-2</v>
      </c>
      <c r="Y13" s="28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</row>
    <row r="14" spans="1:214" x14ac:dyDescent="0.2">
      <c r="A14" s="43" t="s">
        <v>48</v>
      </c>
      <c r="B14" s="17" t="s">
        <v>76</v>
      </c>
      <c r="C14" s="21">
        <v>2857</v>
      </c>
      <c r="D14" s="21">
        <v>4027</v>
      </c>
      <c r="E14" s="171">
        <f t="shared" si="0"/>
        <v>40.952047602380105</v>
      </c>
      <c r="F14" s="21">
        <v>541</v>
      </c>
      <c r="G14" s="21">
        <v>696</v>
      </c>
      <c r="H14" s="51">
        <f t="shared" si="1"/>
        <v>18.935946797339867</v>
      </c>
      <c r="I14" s="51">
        <f t="shared" si="2"/>
        <v>17.283337472063572</v>
      </c>
      <c r="J14" s="21">
        <v>114</v>
      </c>
      <c r="K14" s="21">
        <v>109</v>
      </c>
      <c r="L14" s="51">
        <f t="shared" si="3"/>
        <v>21.072088724584106</v>
      </c>
      <c r="M14" s="51">
        <f t="shared" si="4"/>
        <v>15.660919540229884</v>
      </c>
      <c r="N14" s="71"/>
      <c r="O14" s="21"/>
      <c r="P14" s="51"/>
      <c r="Q14" s="71"/>
      <c r="R14" s="21"/>
      <c r="S14" s="51"/>
      <c r="T14" s="51"/>
      <c r="U14" s="71"/>
      <c r="V14" s="21"/>
      <c r="W14" s="51"/>
      <c r="X14" s="51"/>
      <c r="Y14" s="28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</row>
    <row r="15" spans="1:214" x14ac:dyDescent="0.2">
      <c r="A15" s="43" t="s">
        <v>49</v>
      </c>
      <c r="B15" s="17" t="s">
        <v>77</v>
      </c>
      <c r="C15" s="21">
        <v>1333</v>
      </c>
      <c r="D15" s="21">
        <v>1557</v>
      </c>
      <c r="E15" s="171">
        <f t="shared" si="0"/>
        <v>16.804201050262563</v>
      </c>
      <c r="F15" s="21">
        <v>214</v>
      </c>
      <c r="G15" s="21">
        <v>471</v>
      </c>
      <c r="H15" s="51">
        <f t="shared" si="1"/>
        <v>16.054013503375845</v>
      </c>
      <c r="I15" s="51">
        <f t="shared" si="2"/>
        <v>30.2504816955684</v>
      </c>
      <c r="J15" s="21">
        <v>0</v>
      </c>
      <c r="K15" s="21">
        <v>91</v>
      </c>
      <c r="L15" s="51">
        <f t="shared" si="3"/>
        <v>0</v>
      </c>
      <c r="M15" s="51">
        <f t="shared" si="4"/>
        <v>19.320594479830149</v>
      </c>
      <c r="N15" s="71"/>
      <c r="O15" s="21"/>
      <c r="P15" s="51"/>
      <c r="Q15" s="71"/>
      <c r="R15" s="21"/>
      <c r="S15" s="51"/>
      <c r="T15" s="51"/>
      <c r="U15" s="71"/>
      <c r="V15" s="21"/>
      <c r="W15" s="51"/>
      <c r="X15" s="51"/>
      <c r="Y15" s="28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</row>
    <row r="16" spans="1:214" x14ac:dyDescent="0.2">
      <c r="A16" s="43" t="s">
        <v>50</v>
      </c>
      <c r="B16" s="17" t="s">
        <v>78</v>
      </c>
      <c r="C16" s="21">
        <v>5771</v>
      </c>
      <c r="D16" s="21">
        <v>5416</v>
      </c>
      <c r="E16" s="171">
        <f t="shared" si="0"/>
        <v>-6.1514468896205159</v>
      </c>
      <c r="F16" s="21">
        <v>1001</v>
      </c>
      <c r="G16" s="21">
        <v>1293</v>
      </c>
      <c r="H16" s="51">
        <f t="shared" si="1"/>
        <v>17.345347426789118</v>
      </c>
      <c r="I16" s="51">
        <f t="shared" si="2"/>
        <v>23.87370753323486</v>
      </c>
      <c r="J16" s="21">
        <v>191</v>
      </c>
      <c r="K16" s="21">
        <v>194</v>
      </c>
      <c r="L16" s="51">
        <f t="shared" si="3"/>
        <v>19.080919080919081</v>
      </c>
      <c r="M16" s="51">
        <f t="shared" si="4"/>
        <v>15.003866976024749</v>
      </c>
      <c r="N16" s="71"/>
      <c r="O16" s="21"/>
      <c r="P16" s="51"/>
      <c r="Q16" s="71"/>
      <c r="R16" s="21"/>
      <c r="S16" s="51"/>
      <c r="T16" s="51"/>
      <c r="U16" s="71"/>
      <c r="V16" s="21"/>
      <c r="W16" s="51"/>
      <c r="X16" s="51"/>
      <c r="Y16" s="28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</row>
    <row r="17" spans="1:214" x14ac:dyDescent="0.2">
      <c r="A17" s="43" t="s">
        <v>51</v>
      </c>
      <c r="B17" s="17" t="s">
        <v>79</v>
      </c>
      <c r="C17" s="21">
        <v>2646</v>
      </c>
      <c r="D17" s="21">
        <v>2471</v>
      </c>
      <c r="E17" s="171">
        <f t="shared" si="0"/>
        <v>-6.6137566137566211</v>
      </c>
      <c r="F17" s="21">
        <v>492</v>
      </c>
      <c r="G17" s="21">
        <v>528</v>
      </c>
      <c r="H17" s="51">
        <f t="shared" si="1"/>
        <v>18.594104308390023</v>
      </c>
      <c r="I17" s="51">
        <f t="shared" si="2"/>
        <v>21.367867260218535</v>
      </c>
      <c r="J17" s="21">
        <v>137</v>
      </c>
      <c r="K17" s="21">
        <v>126</v>
      </c>
      <c r="L17" s="51">
        <f t="shared" si="3"/>
        <v>27.845528455284551</v>
      </c>
      <c r="M17" s="51">
        <f t="shared" si="4"/>
        <v>23.863636363636363</v>
      </c>
      <c r="N17" s="71"/>
      <c r="O17" s="21"/>
      <c r="P17" s="51"/>
      <c r="Q17" s="71"/>
      <c r="R17" s="21"/>
      <c r="S17" s="51"/>
      <c r="T17" s="51"/>
      <c r="U17" s="71"/>
      <c r="V17" s="21"/>
      <c r="W17" s="51"/>
      <c r="X17" s="51"/>
      <c r="Y17" s="28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</row>
    <row r="18" spans="1:214" x14ac:dyDescent="0.2">
      <c r="A18" s="43" t="s">
        <v>52</v>
      </c>
      <c r="B18" s="17" t="s">
        <v>80</v>
      </c>
      <c r="C18" s="21">
        <v>8721</v>
      </c>
      <c r="D18" s="21">
        <v>7229</v>
      </c>
      <c r="E18" s="171">
        <f t="shared" si="0"/>
        <v>-17.108129801628252</v>
      </c>
      <c r="F18" s="21">
        <v>2056</v>
      </c>
      <c r="G18" s="21">
        <v>2191</v>
      </c>
      <c r="H18" s="51">
        <f t="shared" si="1"/>
        <v>23.575278064442152</v>
      </c>
      <c r="I18" s="51">
        <f t="shared" si="2"/>
        <v>30.3084797344031</v>
      </c>
      <c r="J18" s="21">
        <v>389</v>
      </c>
      <c r="K18" s="21">
        <v>336</v>
      </c>
      <c r="L18" s="51">
        <f t="shared" si="3"/>
        <v>18.920233463035018</v>
      </c>
      <c r="M18" s="51">
        <f t="shared" si="4"/>
        <v>15.335463258785943</v>
      </c>
      <c r="N18" s="71"/>
      <c r="O18" s="21"/>
      <c r="P18" s="51"/>
      <c r="Q18" s="71"/>
      <c r="R18" s="21"/>
      <c r="S18" s="51"/>
      <c r="T18" s="51"/>
      <c r="U18" s="71"/>
      <c r="V18" s="21"/>
      <c r="W18" s="51"/>
      <c r="X18" s="51"/>
      <c r="Y18" s="28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x14ac:dyDescent="0.2">
      <c r="A19" s="43" t="s">
        <v>53</v>
      </c>
      <c r="B19" s="17" t="s">
        <v>81</v>
      </c>
      <c r="C19" s="21">
        <v>1950</v>
      </c>
      <c r="D19" s="21">
        <v>1692</v>
      </c>
      <c r="E19" s="171">
        <f t="shared" si="0"/>
        <v>-13.230769230769241</v>
      </c>
      <c r="F19" s="21">
        <v>343</v>
      </c>
      <c r="G19" s="21">
        <v>420</v>
      </c>
      <c r="H19" s="51">
        <f t="shared" si="1"/>
        <v>17.589743589743591</v>
      </c>
      <c r="I19" s="51">
        <f t="shared" si="2"/>
        <v>24.822695035460992</v>
      </c>
      <c r="J19" s="21">
        <v>56</v>
      </c>
      <c r="K19" s="21">
        <v>45</v>
      </c>
      <c r="L19" s="51">
        <f t="shared" si="3"/>
        <v>16.326530612244898</v>
      </c>
      <c r="M19" s="51">
        <f t="shared" si="4"/>
        <v>10.714285714285714</v>
      </c>
      <c r="N19" s="71"/>
      <c r="O19" s="21"/>
      <c r="P19" s="51"/>
      <c r="Q19" s="71"/>
      <c r="R19" s="21"/>
      <c r="S19" s="51"/>
      <c r="T19" s="51"/>
      <c r="U19" s="71"/>
      <c r="V19" s="21"/>
      <c r="W19" s="51"/>
      <c r="X19" s="51"/>
      <c r="Y19" s="28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x14ac:dyDescent="0.2">
      <c r="A20" s="43" t="s">
        <v>54</v>
      </c>
      <c r="B20" s="17" t="s">
        <v>82</v>
      </c>
      <c r="C20" s="21">
        <v>2578</v>
      </c>
      <c r="D20" s="21">
        <v>2049</v>
      </c>
      <c r="E20" s="171">
        <f t="shared" si="0"/>
        <v>-20.519782777346791</v>
      </c>
      <c r="F20" s="21">
        <v>499</v>
      </c>
      <c r="G20" s="21">
        <v>572</v>
      </c>
      <c r="H20" s="51">
        <f t="shared" si="1"/>
        <v>19.356089992242048</v>
      </c>
      <c r="I20" s="51">
        <f t="shared" si="2"/>
        <v>27.916056612981944</v>
      </c>
      <c r="J20" s="21">
        <v>293</v>
      </c>
      <c r="K20" s="21">
        <v>288</v>
      </c>
      <c r="L20" s="51">
        <f t="shared" si="3"/>
        <v>58.717434869739485</v>
      </c>
      <c r="M20" s="51">
        <f t="shared" si="4"/>
        <v>50.349650349650354</v>
      </c>
      <c r="N20" s="71"/>
      <c r="O20" s="21"/>
      <c r="P20" s="51"/>
      <c r="Q20" s="71"/>
      <c r="R20" s="21"/>
      <c r="S20" s="51"/>
      <c r="T20" s="51"/>
      <c r="U20" s="71"/>
      <c r="V20" s="21"/>
      <c r="W20" s="51"/>
      <c r="X20" s="51"/>
      <c r="Y20" s="28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x14ac:dyDescent="0.2">
      <c r="A21" s="43" t="s">
        <v>55</v>
      </c>
      <c r="B21" s="17" t="s">
        <v>83</v>
      </c>
      <c r="C21" s="21">
        <v>6011</v>
      </c>
      <c r="D21" s="21">
        <v>5127</v>
      </c>
      <c r="E21" s="171">
        <f t="shared" si="0"/>
        <v>-14.706371651971381</v>
      </c>
      <c r="F21" s="21">
        <v>1233</v>
      </c>
      <c r="G21" s="21">
        <v>1436</v>
      </c>
      <c r="H21" s="51">
        <f t="shared" si="1"/>
        <v>20.512393944435203</v>
      </c>
      <c r="I21" s="51">
        <f t="shared" si="2"/>
        <v>28.008582016773943</v>
      </c>
      <c r="J21" s="21">
        <v>368</v>
      </c>
      <c r="K21" s="21">
        <v>387</v>
      </c>
      <c r="L21" s="51">
        <f t="shared" si="3"/>
        <v>29.845904298459043</v>
      </c>
      <c r="M21" s="51">
        <f t="shared" si="4"/>
        <v>26.949860724233982</v>
      </c>
      <c r="N21" s="22">
        <v>3461</v>
      </c>
      <c r="O21" s="21">
        <v>2967</v>
      </c>
      <c r="P21" s="51">
        <f>O21/N21*100-100</f>
        <v>-14.273331407107776</v>
      </c>
      <c r="Q21" s="22">
        <v>372</v>
      </c>
      <c r="R21" s="21">
        <v>1019</v>
      </c>
      <c r="S21" s="51">
        <f>Q21/N21*100</f>
        <v>10.748338630453626</v>
      </c>
      <c r="T21" s="51">
        <f>R21/O21*100</f>
        <v>34.344455679137177</v>
      </c>
      <c r="U21" s="22">
        <v>18</v>
      </c>
      <c r="V21" s="21">
        <v>14</v>
      </c>
      <c r="W21" s="51">
        <v>4.8</v>
      </c>
      <c r="X21" s="51">
        <f>V21/R21*100</f>
        <v>1.3738959764474974</v>
      </c>
      <c r="Y21" s="28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x14ac:dyDescent="0.2">
      <c r="A22" s="43" t="s">
        <v>56</v>
      </c>
      <c r="B22" s="17" t="s">
        <v>84</v>
      </c>
      <c r="C22" s="21">
        <v>3215</v>
      </c>
      <c r="D22" s="21">
        <v>3179</v>
      </c>
      <c r="E22" s="171">
        <f t="shared" si="0"/>
        <v>-1.1197511664074682</v>
      </c>
      <c r="F22" s="21">
        <v>787</v>
      </c>
      <c r="G22" s="21">
        <v>773</v>
      </c>
      <c r="H22" s="51">
        <f t="shared" si="1"/>
        <v>24.479004665629862</v>
      </c>
      <c r="I22" s="51">
        <f t="shared" si="2"/>
        <v>24.315822585718781</v>
      </c>
      <c r="J22" s="21">
        <v>361</v>
      </c>
      <c r="K22" s="21">
        <v>168</v>
      </c>
      <c r="L22" s="51">
        <f t="shared" si="3"/>
        <v>45.870393900889454</v>
      </c>
      <c r="M22" s="51">
        <f t="shared" si="4"/>
        <v>21.733505821474775</v>
      </c>
      <c r="N22" s="71"/>
      <c r="O22" s="21"/>
      <c r="P22" s="51"/>
      <c r="Q22" s="71"/>
      <c r="R22" s="21"/>
      <c r="S22" s="51"/>
      <c r="T22" s="51"/>
      <c r="U22" s="71"/>
      <c r="V22" s="21"/>
      <c r="W22" s="51"/>
      <c r="X22" s="51"/>
      <c r="Y22" s="2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x14ac:dyDescent="0.2">
      <c r="A23" s="43" t="s">
        <v>57</v>
      </c>
      <c r="B23" s="17" t="s">
        <v>85</v>
      </c>
      <c r="C23" s="21">
        <v>8191</v>
      </c>
      <c r="D23" s="21">
        <v>7361</v>
      </c>
      <c r="E23" s="171">
        <f t="shared" si="0"/>
        <v>-10.133072884873641</v>
      </c>
      <c r="F23" s="21">
        <v>2197</v>
      </c>
      <c r="G23" s="21">
        <v>2348</v>
      </c>
      <c r="H23" s="51">
        <f t="shared" si="1"/>
        <v>26.82212184104505</v>
      </c>
      <c r="I23" s="51">
        <f t="shared" si="2"/>
        <v>31.897839967395736</v>
      </c>
      <c r="J23" s="21">
        <v>1004</v>
      </c>
      <c r="K23" s="21">
        <v>1050</v>
      </c>
      <c r="L23" s="51">
        <f t="shared" si="3"/>
        <v>45.698680018206645</v>
      </c>
      <c r="M23" s="51">
        <f t="shared" si="4"/>
        <v>44.718909710391827</v>
      </c>
      <c r="N23" s="22">
        <v>3577</v>
      </c>
      <c r="O23" s="21">
        <v>3432</v>
      </c>
      <c r="P23" s="51">
        <f>O23/N23*100-100</f>
        <v>-4.0536762650265672</v>
      </c>
      <c r="Q23" s="22">
        <v>454</v>
      </c>
      <c r="R23" s="21">
        <v>1123</v>
      </c>
      <c r="S23" s="51">
        <f>Q23/N23*100</f>
        <v>12.69220016773833</v>
      </c>
      <c r="T23" s="51">
        <f>R23/O23*100</f>
        <v>32.721445221445222</v>
      </c>
      <c r="U23" s="22">
        <v>9</v>
      </c>
      <c r="V23" s="21">
        <v>5</v>
      </c>
      <c r="W23" s="51">
        <v>2</v>
      </c>
      <c r="X23" s="51">
        <f>V23/R23*100</f>
        <v>0.44523597506678536</v>
      </c>
      <c r="Y23" s="28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x14ac:dyDescent="0.2">
      <c r="A24" s="43" t="s">
        <v>58</v>
      </c>
      <c r="B24" s="17" t="s">
        <v>86</v>
      </c>
      <c r="C24" s="21">
        <v>4582</v>
      </c>
      <c r="D24" s="21">
        <v>2848</v>
      </c>
      <c r="E24" s="171">
        <f t="shared" si="0"/>
        <v>-37.84373635966827</v>
      </c>
      <c r="F24" s="21">
        <v>469</v>
      </c>
      <c r="G24" s="21">
        <v>618</v>
      </c>
      <c r="H24" s="51">
        <f t="shared" si="1"/>
        <v>10.235704932343955</v>
      </c>
      <c r="I24" s="51">
        <f t="shared" si="2"/>
        <v>21.69943820224719</v>
      </c>
      <c r="J24" s="21">
        <v>130</v>
      </c>
      <c r="K24" s="21">
        <v>117</v>
      </c>
      <c r="L24" s="51">
        <f t="shared" si="3"/>
        <v>27.718550106609808</v>
      </c>
      <c r="M24" s="51">
        <f t="shared" si="4"/>
        <v>18.932038834951456</v>
      </c>
      <c r="N24" s="71"/>
      <c r="O24" s="21"/>
      <c r="P24" s="51"/>
      <c r="Q24" s="71"/>
      <c r="R24" s="21"/>
      <c r="S24" s="51"/>
      <c r="T24" s="51"/>
      <c r="U24" s="71"/>
      <c r="V24" s="21"/>
      <c r="W24" s="51"/>
      <c r="X24" s="51"/>
      <c r="Y24" s="28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x14ac:dyDescent="0.2">
      <c r="A25" s="43" t="s">
        <v>59</v>
      </c>
      <c r="B25" s="17" t="s">
        <v>87</v>
      </c>
      <c r="C25" s="21">
        <v>2030</v>
      </c>
      <c r="D25" s="21">
        <v>1755</v>
      </c>
      <c r="E25" s="171">
        <f t="shared" si="0"/>
        <v>-13.546798029556655</v>
      </c>
      <c r="F25" s="21">
        <v>351</v>
      </c>
      <c r="G25" s="21">
        <v>323</v>
      </c>
      <c r="H25" s="51">
        <f t="shared" si="1"/>
        <v>17.290640394088669</v>
      </c>
      <c r="I25" s="51">
        <f t="shared" si="2"/>
        <v>18.404558404558404</v>
      </c>
      <c r="J25" s="21">
        <v>87</v>
      </c>
      <c r="K25" s="21">
        <v>85</v>
      </c>
      <c r="L25" s="51">
        <f t="shared" si="3"/>
        <v>24.786324786324787</v>
      </c>
      <c r="M25" s="51">
        <f t="shared" si="4"/>
        <v>26.315789473684209</v>
      </c>
      <c r="N25" s="22">
        <v>2765</v>
      </c>
      <c r="O25" s="21">
        <v>2466</v>
      </c>
      <c r="P25" s="51">
        <f>O25/N25*100-100</f>
        <v>-10.813743218806522</v>
      </c>
      <c r="Q25" s="22">
        <v>227</v>
      </c>
      <c r="R25" s="21">
        <v>713</v>
      </c>
      <c r="S25" s="51">
        <f>Q25/N25*100</f>
        <v>8.2097649186256785</v>
      </c>
      <c r="T25" s="51">
        <f>R25/O25*100</f>
        <v>28.913219789132199</v>
      </c>
      <c r="U25" s="22">
        <v>11</v>
      </c>
      <c r="V25" s="21">
        <v>11</v>
      </c>
      <c r="W25" s="51">
        <v>4.8</v>
      </c>
      <c r="X25" s="51">
        <f>V25/R25*100</f>
        <v>1.5427769985974753</v>
      </c>
      <c r="Y25" s="28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x14ac:dyDescent="0.2">
      <c r="A26" s="43" t="s">
        <v>60</v>
      </c>
      <c r="B26" s="17" t="s">
        <v>88</v>
      </c>
      <c r="C26" s="21">
        <v>2708</v>
      </c>
      <c r="D26" s="21">
        <v>2125</v>
      </c>
      <c r="E26" s="171">
        <f t="shared" si="0"/>
        <v>-21.528803545051701</v>
      </c>
      <c r="F26" s="21">
        <v>446</v>
      </c>
      <c r="G26" s="21">
        <v>495</v>
      </c>
      <c r="H26" s="51">
        <f t="shared" si="1"/>
        <v>16.469719350073856</v>
      </c>
      <c r="I26" s="51">
        <f t="shared" si="2"/>
        <v>23.294117647058822</v>
      </c>
      <c r="J26" s="21">
        <v>99</v>
      </c>
      <c r="K26" s="21">
        <v>90</v>
      </c>
      <c r="L26" s="51">
        <f t="shared" si="3"/>
        <v>22.197309417040358</v>
      </c>
      <c r="M26" s="51">
        <f t="shared" si="4"/>
        <v>18.181818181818183</v>
      </c>
      <c r="N26" s="71"/>
      <c r="O26" s="21"/>
      <c r="P26" s="73"/>
      <c r="Q26" s="71"/>
      <c r="R26" s="21"/>
      <c r="S26" s="73"/>
      <c r="T26" s="73"/>
      <c r="U26" s="71"/>
      <c r="V26" s="21"/>
      <c r="W26" s="51"/>
      <c r="X26" s="73"/>
      <c r="Y26" s="28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x14ac:dyDescent="0.2">
      <c r="A27" s="43" t="s">
        <v>61</v>
      </c>
      <c r="B27" s="17" t="s">
        <v>89</v>
      </c>
      <c r="C27" s="21">
        <v>2392</v>
      </c>
      <c r="D27" s="21">
        <v>1240</v>
      </c>
      <c r="E27" s="171">
        <f t="shared" si="0"/>
        <v>-48.16053511705686</v>
      </c>
      <c r="F27" s="21">
        <v>285</v>
      </c>
      <c r="G27" s="21">
        <v>262</v>
      </c>
      <c r="H27" s="51">
        <f t="shared" si="1"/>
        <v>11.914715719063546</v>
      </c>
      <c r="I27" s="51">
        <f t="shared" si="2"/>
        <v>21.129032258064516</v>
      </c>
      <c r="J27" s="21">
        <v>105</v>
      </c>
      <c r="K27" s="21">
        <v>79</v>
      </c>
      <c r="L27" s="51">
        <f t="shared" si="3"/>
        <v>36.84210526315789</v>
      </c>
      <c r="M27" s="51">
        <f t="shared" si="4"/>
        <v>30.152671755725191</v>
      </c>
      <c r="N27" s="71"/>
      <c r="O27" s="21"/>
      <c r="P27" s="51"/>
      <c r="Q27" s="71"/>
      <c r="R27" s="21"/>
      <c r="S27" s="51"/>
      <c r="T27" s="51"/>
      <c r="U27" s="71"/>
      <c r="V27" s="21"/>
      <c r="W27" s="51"/>
      <c r="X27" s="51"/>
      <c r="Y27" s="28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x14ac:dyDescent="0.2">
      <c r="A28" s="43" t="s">
        <v>62</v>
      </c>
      <c r="B28" s="17" t="s">
        <v>90</v>
      </c>
      <c r="C28" s="21">
        <v>9943</v>
      </c>
      <c r="D28" s="21">
        <v>8389</v>
      </c>
      <c r="E28" s="171">
        <f t="shared" si="0"/>
        <v>-15.629085788997287</v>
      </c>
      <c r="F28" s="21">
        <v>2034</v>
      </c>
      <c r="G28" s="21">
        <v>1940</v>
      </c>
      <c r="H28" s="51">
        <f t="shared" si="1"/>
        <v>20.45660263501961</v>
      </c>
      <c r="I28" s="51">
        <f t="shared" si="2"/>
        <v>23.125521516271309</v>
      </c>
      <c r="J28" s="21">
        <v>530</v>
      </c>
      <c r="K28" s="21">
        <v>468</v>
      </c>
      <c r="L28" s="51">
        <f t="shared" si="3"/>
        <v>26.057030481809239</v>
      </c>
      <c r="M28" s="51">
        <f t="shared" si="4"/>
        <v>24.123711340206185</v>
      </c>
      <c r="N28" s="22">
        <v>4243</v>
      </c>
      <c r="O28" s="21">
        <v>3825</v>
      </c>
      <c r="P28" s="51">
        <f>O28/N28*100-100</f>
        <v>-9.851520150836663</v>
      </c>
      <c r="Q28" s="22">
        <v>378</v>
      </c>
      <c r="R28" s="21">
        <v>1065</v>
      </c>
      <c r="S28" s="51">
        <f>Q28/N28*100</f>
        <v>8.9087909497996698</v>
      </c>
      <c r="T28" s="51">
        <f>R28/O28*100</f>
        <v>27.843137254901961</v>
      </c>
      <c r="U28" s="22">
        <v>6</v>
      </c>
      <c r="V28" s="21">
        <v>22</v>
      </c>
      <c r="W28" s="51">
        <v>1.6</v>
      </c>
      <c r="X28" s="51">
        <f>V28/R28*100</f>
        <v>2.0657276995305165</v>
      </c>
      <c r="Y28" s="28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x14ac:dyDescent="0.2">
      <c r="A29" s="43" t="s">
        <v>63</v>
      </c>
      <c r="B29" s="17" t="s">
        <v>91</v>
      </c>
      <c r="C29" s="21">
        <v>1960</v>
      </c>
      <c r="D29" s="21">
        <v>1763</v>
      </c>
      <c r="E29" s="171">
        <f t="shared" si="0"/>
        <v>-10.051020408163268</v>
      </c>
      <c r="F29" s="21">
        <v>457</v>
      </c>
      <c r="G29" s="21">
        <v>392</v>
      </c>
      <c r="H29" s="51">
        <f t="shared" si="1"/>
        <v>23.316326530612244</v>
      </c>
      <c r="I29" s="51">
        <f t="shared" si="2"/>
        <v>22.234826999432787</v>
      </c>
      <c r="J29" s="21">
        <v>99</v>
      </c>
      <c r="K29" s="21">
        <v>92</v>
      </c>
      <c r="L29" s="51">
        <f t="shared" si="3"/>
        <v>21.663019693654267</v>
      </c>
      <c r="M29" s="51">
        <f t="shared" si="4"/>
        <v>23.469387755102041</v>
      </c>
      <c r="N29" s="71"/>
      <c r="O29" s="21"/>
      <c r="P29" s="51"/>
      <c r="Q29" s="71"/>
      <c r="R29" s="21"/>
      <c r="S29" s="51"/>
      <c r="T29" s="51"/>
      <c r="U29" s="71"/>
      <c r="V29" s="21"/>
      <c r="W29" s="51"/>
      <c r="X29" s="51"/>
      <c r="Y29" s="28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x14ac:dyDescent="0.2">
      <c r="A30" s="43" t="s">
        <v>64</v>
      </c>
      <c r="B30" s="17" t="s">
        <v>92</v>
      </c>
      <c r="C30" s="21">
        <v>3192</v>
      </c>
      <c r="D30" s="21">
        <v>2880</v>
      </c>
      <c r="E30" s="171">
        <f t="shared" si="0"/>
        <v>-9.7744360902255636</v>
      </c>
      <c r="F30" s="21">
        <v>555</v>
      </c>
      <c r="G30" s="21">
        <v>708</v>
      </c>
      <c r="H30" s="51">
        <f t="shared" si="1"/>
        <v>17.387218045112782</v>
      </c>
      <c r="I30" s="51">
        <f t="shared" si="2"/>
        <v>24.583333333333332</v>
      </c>
      <c r="J30" s="21">
        <v>165</v>
      </c>
      <c r="K30" s="21">
        <v>197</v>
      </c>
      <c r="L30" s="51">
        <f t="shared" si="3"/>
        <v>29.72972972972973</v>
      </c>
      <c r="M30" s="51">
        <f t="shared" si="4"/>
        <v>27.824858757062149</v>
      </c>
      <c r="N30" s="71"/>
      <c r="O30" s="21"/>
      <c r="P30" s="51"/>
      <c r="Q30" s="71"/>
      <c r="R30" s="21"/>
      <c r="S30" s="51"/>
      <c r="T30" s="51"/>
      <c r="U30" s="71"/>
      <c r="V30" s="21"/>
      <c r="W30" s="51"/>
      <c r="X30" s="51"/>
      <c r="Y30" s="28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x14ac:dyDescent="0.2">
      <c r="A31" s="43" t="s">
        <v>65</v>
      </c>
      <c r="B31" s="17" t="s">
        <v>93</v>
      </c>
      <c r="C31" s="21">
        <v>3941</v>
      </c>
      <c r="D31" s="21">
        <v>3164</v>
      </c>
      <c r="E31" s="171">
        <f t="shared" si="0"/>
        <v>-19.715808170515089</v>
      </c>
      <c r="F31" s="21">
        <v>968</v>
      </c>
      <c r="G31" s="21">
        <v>819</v>
      </c>
      <c r="H31" s="51">
        <f t="shared" si="1"/>
        <v>24.562293834052269</v>
      </c>
      <c r="I31" s="51">
        <f t="shared" si="2"/>
        <v>25.884955752212392</v>
      </c>
      <c r="J31" s="21">
        <v>146</v>
      </c>
      <c r="K31" s="21">
        <v>162</v>
      </c>
      <c r="L31" s="51">
        <f t="shared" si="3"/>
        <v>15.082644628099173</v>
      </c>
      <c r="M31" s="51">
        <f t="shared" si="4"/>
        <v>19.780219780219781</v>
      </c>
      <c r="N31" s="71"/>
      <c r="O31" s="21"/>
      <c r="P31" s="51"/>
      <c r="Q31" s="71"/>
      <c r="R31" s="21"/>
      <c r="S31" s="51"/>
      <c r="T31" s="51"/>
      <c r="U31" s="71"/>
      <c r="V31" s="21"/>
      <c r="W31" s="51"/>
      <c r="X31" s="51"/>
      <c r="Y31" s="28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x14ac:dyDescent="0.2">
      <c r="A32" s="43" t="s">
        <v>66</v>
      </c>
      <c r="B32" s="17" t="s">
        <v>94</v>
      </c>
      <c r="C32" s="21">
        <v>918</v>
      </c>
      <c r="D32" s="21">
        <v>1843</v>
      </c>
      <c r="E32" s="171">
        <f t="shared" si="0"/>
        <v>100.76252723311546</v>
      </c>
      <c r="F32" s="21">
        <v>158</v>
      </c>
      <c r="G32" s="21">
        <v>268</v>
      </c>
      <c r="H32" s="51">
        <f t="shared" si="1"/>
        <v>17.21132897603486</v>
      </c>
      <c r="I32" s="51">
        <f t="shared" si="2"/>
        <v>14.541508410200759</v>
      </c>
      <c r="J32" s="21">
        <v>0</v>
      </c>
      <c r="K32" s="21">
        <v>23</v>
      </c>
      <c r="L32" s="51">
        <f t="shared" si="3"/>
        <v>0</v>
      </c>
      <c r="M32" s="51">
        <f t="shared" si="4"/>
        <v>8.5820895522388057</v>
      </c>
      <c r="N32" s="71"/>
      <c r="O32" s="21"/>
      <c r="P32" s="51"/>
      <c r="Q32" s="71"/>
      <c r="R32" s="21"/>
      <c r="S32" s="51"/>
      <c r="T32" s="51"/>
      <c r="U32" s="71"/>
      <c r="V32" s="21"/>
      <c r="W32" s="51"/>
      <c r="X32" s="51"/>
      <c r="Y32" s="28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x14ac:dyDescent="0.2">
      <c r="A33" s="43" t="s">
        <v>67</v>
      </c>
      <c r="B33" s="17" t="s">
        <v>95</v>
      </c>
      <c r="C33" s="21">
        <v>2077</v>
      </c>
      <c r="D33" s="21">
        <v>1627</v>
      </c>
      <c r="E33" s="171">
        <f t="shared" si="0"/>
        <v>-21.665864227250836</v>
      </c>
      <c r="F33" s="21">
        <v>220</v>
      </c>
      <c r="G33" s="21">
        <v>261</v>
      </c>
      <c r="H33" s="51">
        <f t="shared" si="1"/>
        <v>10.592200288878189</v>
      </c>
      <c r="I33" s="51">
        <f t="shared" si="2"/>
        <v>16.041794714197909</v>
      </c>
      <c r="J33" s="21">
        <v>55</v>
      </c>
      <c r="K33" s="21">
        <v>42</v>
      </c>
      <c r="L33" s="51">
        <f t="shared" si="3"/>
        <v>25</v>
      </c>
      <c r="M33" s="51">
        <f t="shared" si="4"/>
        <v>16.091954022988507</v>
      </c>
      <c r="N33" s="71"/>
      <c r="O33" s="21"/>
      <c r="P33" s="51"/>
      <c r="Q33" s="71"/>
      <c r="R33" s="21"/>
      <c r="S33" s="51"/>
      <c r="T33" s="51"/>
      <c r="U33" s="71"/>
      <c r="V33" s="21"/>
      <c r="W33" s="51"/>
      <c r="X33" s="51"/>
      <c r="Y33" s="28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x14ac:dyDescent="0.2">
      <c r="A34" s="43" t="s">
        <v>68</v>
      </c>
      <c r="B34" s="17" t="s">
        <v>96</v>
      </c>
      <c r="C34" s="21">
        <v>35261</v>
      </c>
      <c r="D34" s="21">
        <v>25741</v>
      </c>
      <c r="E34" s="171">
        <f t="shared" si="0"/>
        <v>-26.998667082612513</v>
      </c>
      <c r="F34" s="21">
        <v>8298</v>
      </c>
      <c r="G34" s="21">
        <v>7114</v>
      </c>
      <c r="H34" s="51">
        <f t="shared" si="1"/>
        <v>23.533081875159525</v>
      </c>
      <c r="I34" s="51">
        <f t="shared" si="2"/>
        <v>27.636843945456661</v>
      </c>
      <c r="J34" s="70">
        <v>1776</v>
      </c>
      <c r="K34" s="21">
        <v>2828</v>
      </c>
      <c r="L34" s="51">
        <f t="shared" si="3"/>
        <v>21.402747650036151</v>
      </c>
      <c r="M34" s="51">
        <f t="shared" si="4"/>
        <v>39.752600506044423</v>
      </c>
      <c r="N34" s="22">
        <v>11335</v>
      </c>
      <c r="O34" s="21">
        <v>6350</v>
      </c>
      <c r="P34" s="51">
        <f>O34/N34*100-100</f>
        <v>-43.978826643140714</v>
      </c>
      <c r="Q34" s="22">
        <v>539</v>
      </c>
      <c r="R34" s="21">
        <v>503</v>
      </c>
      <c r="S34" s="51">
        <f>Q34/N34*100</f>
        <v>4.7551830613145132</v>
      </c>
      <c r="T34" s="51">
        <f>R34/O34*100</f>
        <v>7.9212598425196843</v>
      </c>
      <c r="U34" s="22">
        <v>106</v>
      </c>
      <c r="V34" s="21">
        <v>127</v>
      </c>
      <c r="W34" s="51">
        <v>19.7</v>
      </c>
      <c r="X34" s="51">
        <f>V34/R34*100</f>
        <v>25.248508946322069</v>
      </c>
      <c r="Y34" s="28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x14ac:dyDescent="0.2">
      <c r="A35" s="43" t="s">
        <v>69</v>
      </c>
      <c r="B35" s="170" t="s">
        <v>97</v>
      </c>
      <c r="C35" s="46"/>
      <c r="D35" s="46"/>
      <c r="E35" s="172"/>
      <c r="F35" s="46"/>
      <c r="G35" s="46"/>
      <c r="H35" s="52" t="e">
        <f t="shared" si="1"/>
        <v>#DIV/0!</v>
      </c>
      <c r="I35" s="52"/>
      <c r="J35" s="46"/>
      <c r="K35" s="46"/>
      <c r="L35" s="52"/>
      <c r="M35" s="52">
        <f t="shared" si="4"/>
        <v>0</v>
      </c>
      <c r="N35" s="72"/>
      <c r="O35" s="72"/>
      <c r="P35" s="52"/>
      <c r="Q35" s="72"/>
      <c r="R35" s="46"/>
      <c r="S35" s="52"/>
      <c r="T35" s="52"/>
      <c r="U35" s="72"/>
      <c r="V35" s="47"/>
      <c r="W35" s="52"/>
      <c r="X35" s="52"/>
      <c r="Y35" s="28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x14ac:dyDescent="0.2">
      <c r="A36" s="68"/>
      <c r="B36" s="69" t="s">
        <v>25</v>
      </c>
      <c r="C36" s="174">
        <f>SUM(C9:C35)</f>
        <v>142409</v>
      </c>
      <c r="D36" s="174">
        <f>SUM(D9:D35)</f>
        <v>115449</v>
      </c>
      <c r="E36" s="175">
        <f>D36/C36*100-100</f>
        <v>-18.931387763413838</v>
      </c>
      <c r="F36" s="174">
        <f>SUM(F9:F35)</f>
        <v>28943</v>
      </c>
      <c r="G36" s="174">
        <f>SUM(G9:G35)</f>
        <v>28382</v>
      </c>
      <c r="H36" s="176">
        <f t="shared" si="1"/>
        <v>20.323855936071457</v>
      </c>
      <c r="I36" s="176">
        <f>IF(D36&lt;&gt;0,G36/D36*100,0)</f>
        <v>24.58401545271072</v>
      </c>
      <c r="J36" s="174">
        <f>SUM(J9:J35)</f>
        <v>7715</v>
      </c>
      <c r="K36" s="174">
        <f>SUM(K9:K35)</f>
        <v>8154</v>
      </c>
      <c r="L36" s="176">
        <f>J36/F36*100</f>
        <v>26.655840790519296</v>
      </c>
      <c r="M36" s="176">
        <f t="shared" si="4"/>
        <v>28.729476428722428</v>
      </c>
      <c r="N36" s="174">
        <f>SUM(N9:N34)</f>
        <v>32765</v>
      </c>
      <c r="O36" s="174">
        <f>SUM(O9:O34)</f>
        <v>24843</v>
      </c>
      <c r="P36" s="176">
        <f>O36/N36*100-100</f>
        <v>-24.17823897451548</v>
      </c>
      <c r="Q36" s="174">
        <f>SUM(Q9:Q34)</f>
        <v>2260</v>
      </c>
      <c r="R36" s="174">
        <f>SUM(R9:R35)</f>
        <v>5535</v>
      </c>
      <c r="S36" s="176">
        <f>Q36/N36*100</f>
        <v>6.8976041507706389</v>
      </c>
      <c r="T36" s="176">
        <f>R36/O36*100</f>
        <v>22.279917884313488</v>
      </c>
      <c r="U36" s="174">
        <f>SUM(U9:U34)</f>
        <v>165</v>
      </c>
      <c r="V36" s="174">
        <f>SUM(V9:V34)</f>
        <v>185</v>
      </c>
      <c r="W36" s="176">
        <f>U36/Q36*100</f>
        <v>7.3008849557522124</v>
      </c>
      <c r="X36" s="176">
        <f>V36/R36*100</f>
        <v>3.342366757000903</v>
      </c>
      <c r="Y36" s="74"/>
      <c r="Z36" s="75"/>
      <c r="AA36" s="75"/>
    </row>
    <row r="37" spans="1:214" ht="12.9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50"/>
      <c r="V37" s="50"/>
      <c r="W37" s="50"/>
      <c r="X37" s="6"/>
      <c r="Y37" s="1"/>
      <c r="Z37" s="1"/>
      <c r="AA37" s="1"/>
    </row>
    <row r="38" spans="1:214" ht="12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9"/>
      <c r="V38" s="49"/>
      <c r="W38" s="49"/>
      <c r="X38" s="1"/>
      <c r="Y38" s="1"/>
      <c r="Z38" s="1"/>
      <c r="AA38" s="1"/>
    </row>
    <row r="39" spans="1:214" ht="15.95" customHeight="1" x14ac:dyDescent="0.25">
      <c r="A39" s="1"/>
      <c r="B39" s="27"/>
      <c r="C39" s="1"/>
      <c r="D39" s="48"/>
      <c r="E39" s="1"/>
      <c r="F39" s="1"/>
      <c r="G39" s="48"/>
      <c r="H39" s="1"/>
      <c r="I39" s="48"/>
      <c r="J39" s="1"/>
      <c r="K39" s="48"/>
      <c r="L39" s="1"/>
      <c r="M39" s="1"/>
      <c r="N39" s="1"/>
      <c r="O39" s="48"/>
      <c r="P39" s="1"/>
      <c r="Q39" s="48"/>
      <c r="R39" s="48"/>
      <c r="S39" s="1"/>
      <c r="T39" s="1"/>
      <c r="U39" s="49"/>
      <c r="V39" s="48"/>
      <c r="W39" s="49"/>
      <c r="X39" s="1"/>
      <c r="Y39" s="1"/>
      <c r="Z39" s="1"/>
      <c r="AA39" s="1"/>
    </row>
    <row r="40" spans="1:214" ht="15.95" customHeight="1" x14ac:dyDescent="0.25">
      <c r="A40" s="1"/>
      <c r="B40" s="27"/>
      <c r="C40" s="1"/>
      <c r="D40" s="48"/>
      <c r="E40" s="1"/>
      <c r="F40" s="1"/>
      <c r="G40" s="48"/>
      <c r="H40" s="1"/>
      <c r="I40" s="48"/>
      <c r="J40" s="1"/>
      <c r="K40" s="48"/>
      <c r="L40" s="1"/>
      <c r="M40" s="1"/>
      <c r="N40" s="1"/>
      <c r="O40" s="48"/>
      <c r="P40" s="1"/>
      <c r="Q40" s="48"/>
      <c r="R40" s="48"/>
      <c r="S40" s="1"/>
      <c r="T40" s="1"/>
      <c r="U40" s="49"/>
      <c r="V40" s="48"/>
      <c r="W40" s="49"/>
      <c r="X40" s="1"/>
      <c r="Y40" s="1"/>
      <c r="Z40" s="1"/>
      <c r="AA40" s="1"/>
    </row>
    <row r="41" spans="1:214" ht="15.95" customHeight="1" x14ac:dyDescent="0.25">
      <c r="A41" s="1"/>
      <c r="B41" s="27"/>
      <c r="C41" s="1"/>
      <c r="D41" s="49"/>
      <c r="E41" s="1"/>
      <c r="F41" s="1"/>
      <c r="G41" s="49"/>
      <c r="H41" s="1"/>
      <c r="I41" s="49"/>
      <c r="J41" s="1"/>
      <c r="K41" s="49"/>
      <c r="L41" s="1"/>
      <c r="M41" s="1"/>
      <c r="N41" s="1"/>
      <c r="O41" s="49"/>
      <c r="P41" s="1"/>
      <c r="Q41" s="49"/>
      <c r="R41" s="49"/>
      <c r="S41" s="1"/>
      <c r="T41" s="1"/>
      <c r="U41" s="49"/>
      <c r="V41" s="49"/>
      <c r="W41" s="49"/>
      <c r="X41" s="1"/>
      <c r="Y41" s="1"/>
      <c r="Z41" s="1"/>
      <c r="AA41" s="1"/>
    </row>
    <row r="42" spans="1:214" ht="15.95" customHeight="1" x14ac:dyDescent="0.25">
      <c r="A42" s="1"/>
      <c r="B42" s="27"/>
      <c r="C42" s="1"/>
      <c r="D42" s="49"/>
      <c r="E42" s="1"/>
      <c r="F42" s="1"/>
      <c r="G42" s="49"/>
      <c r="H42" s="1"/>
      <c r="I42" s="49"/>
      <c r="J42" s="1"/>
      <c r="K42" s="49"/>
      <c r="L42" s="1"/>
      <c r="M42" s="1"/>
      <c r="N42" s="1"/>
      <c r="O42" s="49"/>
      <c r="P42" s="1"/>
      <c r="Q42" s="49"/>
      <c r="R42" s="49"/>
      <c r="S42" s="1"/>
      <c r="T42" s="1"/>
      <c r="U42" s="49"/>
      <c r="V42" s="49"/>
      <c r="W42" s="49"/>
      <c r="X42" s="1"/>
      <c r="Y42" s="1"/>
      <c r="Z42" s="1"/>
      <c r="AA42" s="1"/>
    </row>
    <row r="43" spans="1:214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49"/>
      <c r="V43" s="49"/>
      <c r="W43" s="49"/>
      <c r="X43" s="1"/>
      <c r="Y43" s="1"/>
      <c r="Z43" s="1"/>
      <c r="AA43" s="1"/>
    </row>
    <row r="44" spans="1:214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49"/>
      <c r="V44" s="49"/>
      <c r="W44" s="49"/>
      <c r="X44" s="1"/>
      <c r="Y44" s="1"/>
      <c r="Z44" s="1"/>
      <c r="AA44" s="1"/>
    </row>
    <row r="45" spans="1:214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49"/>
      <c r="V45" s="49"/>
      <c r="W45" s="49"/>
      <c r="X45" s="1"/>
      <c r="Y45" s="1"/>
      <c r="Z45" s="1"/>
      <c r="AA45" s="1"/>
    </row>
    <row r="46" spans="1:214" ht="12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49"/>
      <c r="V46" s="49"/>
      <c r="W46" s="49"/>
      <c r="X46" s="1"/>
      <c r="Y46" s="1"/>
      <c r="Z46" s="1"/>
      <c r="AA46" s="1"/>
    </row>
    <row r="47" spans="1:214" ht="12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9"/>
      <c r="V47" s="49"/>
      <c r="W47" s="49"/>
      <c r="X47" s="1"/>
      <c r="Y47" s="1"/>
      <c r="Z47" s="1"/>
      <c r="AA47" s="1"/>
    </row>
    <row r="48" spans="1:214" ht="12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49"/>
      <c r="V48" s="49"/>
      <c r="W48" s="49"/>
      <c r="X48" s="1"/>
      <c r="Y48" s="1"/>
      <c r="Z48" s="1"/>
      <c r="AA48" s="1"/>
    </row>
    <row r="49" spans="1:27" ht="12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49"/>
      <c r="V49" s="49"/>
      <c r="W49" s="49"/>
      <c r="X49" s="1"/>
      <c r="Y49" s="1"/>
      <c r="Z49" s="1"/>
      <c r="AA49" s="1"/>
    </row>
    <row r="50" spans="1:27" ht="12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49"/>
      <c r="V50" s="49"/>
      <c r="W50" s="49"/>
      <c r="X50" s="1"/>
      <c r="Y50" s="1"/>
      <c r="Z50" s="1"/>
      <c r="AA50" s="1"/>
    </row>
    <row r="51" spans="1:27" ht="12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49"/>
      <c r="V51" s="49"/>
      <c r="W51" s="49"/>
      <c r="X51" s="1"/>
      <c r="Y51" s="1"/>
      <c r="Z51" s="1"/>
      <c r="AA51" s="1"/>
    </row>
    <row r="52" spans="1:27" ht="12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49"/>
      <c r="V52" s="49"/>
      <c r="W52" s="49"/>
      <c r="X52" s="1"/>
      <c r="Y52" s="1"/>
      <c r="Z52" s="1"/>
      <c r="AA52" s="1"/>
    </row>
    <row r="53" spans="1:27" ht="12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49"/>
      <c r="V53" s="49"/>
      <c r="W53" s="49"/>
      <c r="X53" s="1"/>
      <c r="Y53" s="1"/>
      <c r="Z53" s="1"/>
      <c r="AA53" s="1"/>
    </row>
    <row r="54" spans="1:27" ht="12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49"/>
      <c r="V54" s="49"/>
      <c r="W54" s="49"/>
      <c r="X54" s="1"/>
      <c r="Y54" s="1"/>
      <c r="Z54" s="1"/>
      <c r="AA54" s="1"/>
    </row>
    <row r="55" spans="1:27" ht="12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49"/>
      <c r="V55" s="49"/>
      <c r="W55" s="49"/>
      <c r="X55" s="1"/>
      <c r="Y55" s="1"/>
      <c r="Z55" s="1"/>
      <c r="AA55" s="1"/>
    </row>
    <row r="56" spans="1:27" ht="12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49"/>
      <c r="V56" s="49"/>
      <c r="W56" s="49"/>
      <c r="X56" s="1"/>
      <c r="Y56" s="1"/>
      <c r="Z56" s="1"/>
      <c r="AA56" s="1"/>
    </row>
    <row r="57" spans="1:27" ht="12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49"/>
      <c r="V57" s="49"/>
      <c r="W57" s="49"/>
      <c r="X57" s="1"/>
      <c r="Y57" s="1"/>
      <c r="Z57" s="1"/>
      <c r="AA57" s="1"/>
    </row>
    <row r="58" spans="1:27" ht="12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49"/>
      <c r="V58" s="49"/>
      <c r="W58" s="49"/>
      <c r="X58" s="1"/>
      <c r="Y58" s="1"/>
      <c r="Z58" s="1"/>
      <c r="AA58" s="1"/>
    </row>
    <row r="59" spans="1:27" ht="12.9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49"/>
      <c r="V59" s="49"/>
      <c r="W59" s="49"/>
      <c r="X59" s="1"/>
      <c r="Y59" s="1"/>
      <c r="Z59" s="1"/>
      <c r="AA59" s="1"/>
    </row>
    <row r="60" spans="1:27" ht="12.9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49"/>
      <c r="V60" s="49"/>
      <c r="W60" s="49"/>
      <c r="X60" s="1"/>
      <c r="Y60" s="1"/>
      <c r="Z60" s="1"/>
      <c r="AA60" s="1"/>
    </row>
    <row r="61" spans="1:27" ht="12.9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49"/>
      <c r="V61" s="49"/>
      <c r="W61" s="49"/>
      <c r="X61" s="1"/>
      <c r="Y61" s="1"/>
      <c r="Z61" s="1"/>
      <c r="AA61" s="1"/>
    </row>
    <row r="62" spans="1:27" ht="12.9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49"/>
      <c r="V62" s="49"/>
      <c r="W62" s="49"/>
      <c r="X62" s="1"/>
      <c r="Y62" s="1"/>
      <c r="Z62" s="1"/>
      <c r="AA62" s="1"/>
    </row>
    <row r="63" spans="1:27" ht="12.9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49"/>
      <c r="V63" s="49"/>
      <c r="W63" s="49"/>
      <c r="X63" s="1"/>
      <c r="Y63" s="1"/>
      <c r="Z63" s="1"/>
      <c r="AA63" s="1"/>
    </row>
    <row r="64" spans="1:27" ht="12.9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49"/>
      <c r="V64" s="49"/>
      <c r="W64" s="49"/>
      <c r="X64" s="1"/>
      <c r="Y64" s="1"/>
      <c r="Z64" s="1"/>
      <c r="AA64" s="1"/>
    </row>
    <row r="65" spans="1:27" ht="12.9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49"/>
      <c r="V65" s="49"/>
      <c r="W65" s="49"/>
      <c r="X65" s="1"/>
      <c r="Y65" s="1"/>
      <c r="Z65" s="1"/>
      <c r="AA65" s="1"/>
    </row>
    <row r="66" spans="1:27" ht="12.9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49"/>
      <c r="V66" s="49"/>
      <c r="W66" s="49"/>
      <c r="X66" s="1"/>
      <c r="Y66" s="1"/>
      <c r="Z66" s="1"/>
      <c r="AA66" s="1"/>
    </row>
    <row r="67" spans="1:27" ht="12.9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49"/>
      <c r="V67" s="49"/>
      <c r="W67" s="49"/>
      <c r="X67" s="1"/>
      <c r="Y67" s="1"/>
      <c r="Z67" s="1"/>
      <c r="AA67" s="1"/>
    </row>
    <row r="68" spans="1:27" ht="12.9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49"/>
      <c r="V68" s="49"/>
      <c r="W68" s="49"/>
      <c r="X68" s="1"/>
      <c r="Y68" s="1"/>
      <c r="Z68" s="1"/>
      <c r="AA68" s="1"/>
    </row>
    <row r="69" spans="1:27" ht="12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49"/>
      <c r="V69" s="49"/>
      <c r="W69" s="49"/>
      <c r="X69" s="1"/>
      <c r="Y69" s="1"/>
      <c r="Z69" s="1"/>
      <c r="AA69" s="1"/>
    </row>
    <row r="70" spans="1:27" ht="12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49"/>
      <c r="V70" s="49"/>
      <c r="W70" s="49"/>
      <c r="X70" s="1"/>
      <c r="Y70" s="1"/>
      <c r="Z70" s="1"/>
      <c r="AA70" s="1"/>
    </row>
    <row r="71" spans="1:27" ht="12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49"/>
      <c r="V71" s="49"/>
      <c r="W71" s="49"/>
      <c r="X71" s="1"/>
      <c r="Y71" s="1"/>
      <c r="Z71" s="1"/>
      <c r="AA71" s="1"/>
    </row>
    <row r="72" spans="1:27" ht="12.9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49"/>
      <c r="V72" s="49"/>
      <c r="W72" s="49"/>
      <c r="X72" s="1"/>
      <c r="Y72" s="1"/>
      <c r="Z72" s="1"/>
      <c r="AA72" s="1"/>
    </row>
    <row r="73" spans="1:27" ht="12.9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49"/>
      <c r="V73" s="49"/>
      <c r="W73" s="49"/>
      <c r="X73" s="1"/>
      <c r="Y73" s="1"/>
      <c r="Z73" s="1"/>
      <c r="AA73" s="1"/>
    </row>
    <row r="74" spans="1:27" ht="12.9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49"/>
      <c r="V74" s="49"/>
      <c r="W74" s="49"/>
      <c r="X74" s="1"/>
      <c r="Y74" s="1"/>
      <c r="Z74" s="1"/>
      <c r="AA74" s="1"/>
    </row>
    <row r="75" spans="1:27" ht="12.9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49"/>
      <c r="V75" s="49"/>
      <c r="W75" s="49"/>
      <c r="X75" s="1"/>
      <c r="Y75" s="1"/>
      <c r="Z75" s="1"/>
      <c r="AA75" s="1"/>
    </row>
    <row r="76" spans="1:27" ht="12.9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49"/>
      <c r="V76" s="49"/>
      <c r="W76" s="49"/>
      <c r="X76" s="1"/>
      <c r="Y76" s="1"/>
      <c r="Z76" s="1"/>
      <c r="AA76" s="1"/>
    </row>
    <row r="77" spans="1:27" ht="12.9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49"/>
      <c r="V77" s="49"/>
      <c r="W77" s="49"/>
      <c r="X77" s="1"/>
      <c r="Y77" s="1"/>
      <c r="Z77" s="1"/>
      <c r="AA77" s="1"/>
    </row>
    <row r="78" spans="1:27" ht="12.9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49"/>
      <c r="V78" s="49"/>
      <c r="W78" s="49"/>
      <c r="X78" s="1"/>
      <c r="Y78" s="1"/>
      <c r="Z78" s="1"/>
      <c r="AA78" s="1"/>
    </row>
    <row r="79" spans="1:27" ht="12.9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49"/>
      <c r="V79" s="49"/>
      <c r="W79" s="49"/>
      <c r="X79" s="1"/>
      <c r="Y79" s="1"/>
      <c r="Z79" s="1"/>
      <c r="AA79" s="1"/>
    </row>
    <row r="80" spans="1:27" ht="12.9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49"/>
      <c r="V80" s="49"/>
      <c r="W80" s="49"/>
      <c r="X80" s="1"/>
      <c r="Y80" s="1"/>
      <c r="Z80" s="1"/>
      <c r="AA80" s="1"/>
    </row>
    <row r="81" spans="1:27" ht="12.9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49"/>
      <c r="V81" s="49"/>
      <c r="W81" s="49"/>
      <c r="X81" s="1"/>
      <c r="Y81" s="1"/>
      <c r="Z81" s="1"/>
      <c r="AA81" s="1"/>
    </row>
    <row r="82" spans="1:27" ht="12.9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49"/>
      <c r="V82" s="49"/>
      <c r="W82" s="49"/>
      <c r="X82" s="1"/>
      <c r="Y82" s="1"/>
      <c r="Z82" s="1"/>
      <c r="AA82" s="1"/>
    </row>
    <row r="83" spans="1:27" ht="12.9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49"/>
      <c r="V83" s="49"/>
      <c r="W83" s="49"/>
      <c r="X83" s="1"/>
      <c r="Y83" s="1"/>
      <c r="Z83" s="1"/>
      <c r="AA83" s="1"/>
    </row>
    <row r="84" spans="1:27" ht="12.9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49"/>
      <c r="V84" s="49"/>
      <c r="W84" s="49"/>
      <c r="X84" s="1"/>
      <c r="Y84" s="1"/>
      <c r="Z84" s="1"/>
      <c r="AA84" s="1"/>
    </row>
    <row r="85" spans="1:27" ht="12.9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49"/>
      <c r="V85" s="49"/>
      <c r="W85" s="49"/>
      <c r="X85" s="1"/>
      <c r="Y85" s="1"/>
      <c r="Z85" s="1"/>
      <c r="AA85" s="1"/>
    </row>
    <row r="86" spans="1:27" ht="12.9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49"/>
      <c r="V86" s="49"/>
      <c r="W86" s="49"/>
      <c r="X86" s="1"/>
      <c r="Y86" s="1"/>
      <c r="Z86" s="1"/>
      <c r="AA86" s="1"/>
    </row>
    <row r="87" spans="1:27" ht="12.9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49"/>
      <c r="V87" s="49"/>
      <c r="W87" s="49"/>
      <c r="X87" s="1"/>
      <c r="Y87" s="1"/>
      <c r="Z87" s="1"/>
      <c r="AA87" s="1"/>
    </row>
    <row r="88" spans="1:27" ht="12.9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49"/>
      <c r="V88" s="49"/>
      <c r="W88" s="49"/>
      <c r="X88" s="1"/>
      <c r="Y88" s="1"/>
      <c r="Z88" s="1"/>
      <c r="AA88" s="1"/>
    </row>
    <row r="89" spans="1:27" ht="12.9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49"/>
      <c r="V89" s="49"/>
      <c r="W89" s="49"/>
      <c r="X89" s="1"/>
      <c r="Y89" s="1"/>
      <c r="Z89" s="1"/>
      <c r="AA89" s="1"/>
    </row>
    <row r="90" spans="1:27" ht="12.9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49"/>
      <c r="V90" s="49"/>
      <c r="W90" s="49"/>
      <c r="X90" s="1"/>
      <c r="Y90" s="1"/>
      <c r="Z90" s="1"/>
      <c r="AA90" s="1"/>
    </row>
    <row r="91" spans="1:27" ht="12.9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49"/>
      <c r="V91" s="49"/>
      <c r="W91" s="49"/>
      <c r="X91" s="1"/>
      <c r="Y91" s="1"/>
      <c r="Z91" s="1"/>
      <c r="AA91" s="1"/>
    </row>
    <row r="92" spans="1:27" ht="12.9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9"/>
      <c r="V92" s="49"/>
      <c r="W92" s="49"/>
      <c r="X92" s="1"/>
      <c r="Y92" s="1"/>
      <c r="Z92" s="1"/>
      <c r="AA92" s="1"/>
    </row>
    <row r="93" spans="1:27" ht="12.9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49"/>
      <c r="V93" s="49"/>
      <c r="W93" s="49"/>
      <c r="X93" s="1"/>
      <c r="Y93" s="1"/>
      <c r="Z93" s="1"/>
      <c r="AA93" s="1"/>
    </row>
    <row r="94" spans="1:27" ht="12.9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49"/>
      <c r="V94" s="49"/>
      <c r="W94" s="49"/>
      <c r="X94" s="1"/>
      <c r="Y94" s="1"/>
      <c r="Z94" s="1"/>
      <c r="AA94" s="1"/>
    </row>
    <row r="95" spans="1:27" ht="12.9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49"/>
      <c r="V95" s="49"/>
      <c r="W95" s="49"/>
      <c r="X95" s="1"/>
      <c r="Y95" s="1"/>
      <c r="Z95" s="1"/>
      <c r="AA95" s="1"/>
    </row>
    <row r="96" spans="1:27" ht="12.9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49"/>
      <c r="V96" s="49"/>
      <c r="W96" s="49"/>
      <c r="X96" s="1"/>
      <c r="Y96" s="1"/>
      <c r="Z96" s="1"/>
      <c r="AA96" s="1"/>
    </row>
    <row r="97" spans="1:27" ht="12.9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49"/>
      <c r="V97" s="49"/>
      <c r="W97" s="49"/>
      <c r="X97" s="1"/>
      <c r="Y97" s="1"/>
      <c r="Z97" s="1"/>
      <c r="AA97" s="1"/>
    </row>
    <row r="98" spans="1:27" ht="12.9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49"/>
      <c r="V98" s="49"/>
      <c r="W98" s="49"/>
      <c r="X98" s="1"/>
      <c r="Y98" s="1"/>
      <c r="Z98" s="1"/>
      <c r="AA98" s="1"/>
    </row>
    <row r="99" spans="1:27" ht="12.9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49"/>
      <c r="V99" s="49"/>
      <c r="W99" s="49"/>
      <c r="X99" s="1"/>
      <c r="Y99" s="1"/>
      <c r="Z99" s="1"/>
      <c r="AA99" s="1"/>
    </row>
    <row r="100" spans="1:27" ht="12.9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49"/>
      <c r="V100" s="49"/>
      <c r="W100" s="49"/>
      <c r="X100" s="1"/>
      <c r="Y100" s="1"/>
      <c r="Z100" s="1"/>
      <c r="AA100" s="1"/>
    </row>
    <row r="101" spans="1:27" ht="12.9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49"/>
      <c r="V101" s="49"/>
      <c r="W101" s="49"/>
      <c r="X101" s="1"/>
      <c r="Y101" s="1"/>
      <c r="Z101" s="1"/>
      <c r="AA101" s="1"/>
    </row>
    <row r="102" spans="1:27" ht="12.9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49"/>
      <c r="V102" s="49"/>
      <c r="W102" s="49"/>
      <c r="X102" s="1"/>
      <c r="Y102" s="1"/>
      <c r="Z102" s="1"/>
      <c r="AA102" s="1"/>
    </row>
    <row r="103" spans="1:27" ht="12.9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49"/>
      <c r="V103" s="49"/>
      <c r="W103" s="49"/>
      <c r="X103" s="1"/>
      <c r="Y103" s="1"/>
      <c r="Z103" s="1"/>
      <c r="AA103" s="1"/>
    </row>
    <row r="104" spans="1:27" ht="12.9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49"/>
      <c r="V104" s="49"/>
      <c r="W104" s="49"/>
      <c r="X104" s="1"/>
      <c r="Y104" s="1"/>
      <c r="Z104" s="1"/>
      <c r="AA104" s="1"/>
    </row>
    <row r="105" spans="1:27" ht="12.9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49"/>
      <c r="V105" s="49"/>
      <c r="W105" s="49"/>
      <c r="X105" s="1"/>
      <c r="Y105" s="1"/>
      <c r="Z105" s="1"/>
      <c r="AA105" s="1"/>
    </row>
    <row r="106" spans="1:27" ht="12.9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49"/>
      <c r="V106" s="49"/>
      <c r="W106" s="49"/>
      <c r="X106" s="1"/>
      <c r="Y106" s="1"/>
      <c r="Z106" s="1"/>
      <c r="AA106" s="1"/>
    </row>
    <row r="107" spans="1:27" ht="12.9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49"/>
      <c r="V107" s="49"/>
      <c r="W107" s="49"/>
      <c r="X107" s="1"/>
      <c r="Y107" s="1"/>
      <c r="Z107" s="1"/>
      <c r="AA107" s="1"/>
    </row>
    <row r="108" spans="1:27" ht="12.9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49"/>
      <c r="V108" s="49"/>
      <c r="W108" s="49"/>
      <c r="X108" s="1"/>
      <c r="Y108" s="1"/>
      <c r="Z108" s="1"/>
      <c r="AA108" s="1"/>
    </row>
    <row r="109" spans="1:27" ht="12.9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49"/>
      <c r="V109" s="49"/>
      <c r="W109" s="49"/>
      <c r="X109" s="1"/>
      <c r="Y109" s="1"/>
      <c r="Z109" s="1"/>
      <c r="AA109" s="1"/>
    </row>
    <row r="110" spans="1:27" ht="12.9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49"/>
      <c r="V110" s="49"/>
      <c r="W110" s="49"/>
      <c r="X110" s="1"/>
      <c r="Y110" s="1"/>
      <c r="Z110" s="1"/>
      <c r="AA110" s="1"/>
    </row>
    <row r="111" spans="1:27" ht="12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49"/>
      <c r="V111" s="49"/>
      <c r="W111" s="49"/>
      <c r="X111" s="1"/>
      <c r="Y111" s="1"/>
      <c r="Z111" s="1"/>
      <c r="AA111" s="1"/>
    </row>
    <row r="112" spans="1:27" ht="12.9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49"/>
      <c r="V112" s="49"/>
      <c r="W112" s="49"/>
      <c r="X112" s="1"/>
      <c r="Y112" s="1"/>
      <c r="Z112" s="1"/>
      <c r="AA112" s="1"/>
    </row>
    <row r="113" spans="1:27" ht="12.9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49"/>
      <c r="V113" s="49"/>
      <c r="W113" s="49"/>
      <c r="X113" s="1"/>
      <c r="Y113" s="1"/>
      <c r="Z113" s="1"/>
      <c r="AA113" s="1"/>
    </row>
    <row r="114" spans="1:27" ht="12.9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49"/>
      <c r="V114" s="49"/>
      <c r="W114" s="49"/>
      <c r="X114" s="1"/>
      <c r="Y114" s="1"/>
      <c r="Z114" s="1"/>
      <c r="AA114" s="1"/>
    </row>
    <row r="115" spans="1:27" ht="12.9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49"/>
      <c r="V115" s="49"/>
      <c r="W115" s="49"/>
      <c r="X115" s="1"/>
      <c r="Y115" s="1"/>
      <c r="Z115" s="1"/>
      <c r="AA115" s="1"/>
    </row>
    <row r="116" spans="1:27" ht="12.9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49"/>
      <c r="V116" s="49"/>
      <c r="W116" s="49"/>
      <c r="X116" s="1"/>
      <c r="Y116" s="1"/>
      <c r="Z116" s="1"/>
      <c r="AA116" s="1"/>
    </row>
    <row r="117" spans="1:27" ht="12.9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49"/>
      <c r="V117" s="49"/>
      <c r="W117" s="49"/>
      <c r="X117" s="1"/>
      <c r="Y117" s="1"/>
      <c r="Z117" s="1"/>
      <c r="AA117" s="1"/>
    </row>
    <row r="118" spans="1:27" ht="12.9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49"/>
      <c r="V118" s="49"/>
      <c r="W118" s="49"/>
      <c r="X118" s="1"/>
      <c r="Y118" s="1"/>
      <c r="Z118" s="1"/>
      <c r="AA118" s="1"/>
    </row>
    <row r="119" spans="1:27" ht="12.9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49"/>
      <c r="V119" s="49"/>
      <c r="W119" s="49"/>
      <c r="X119" s="1"/>
      <c r="Y119" s="1"/>
      <c r="Z119" s="1"/>
      <c r="AA119" s="1"/>
    </row>
    <row r="120" spans="1:27" ht="12.9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49"/>
      <c r="V120" s="49"/>
      <c r="W120" s="49"/>
      <c r="X120" s="1"/>
      <c r="Y120" s="1"/>
      <c r="Z120" s="1"/>
      <c r="AA120" s="1"/>
    </row>
    <row r="121" spans="1:27" ht="12.9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49"/>
      <c r="V121" s="49"/>
      <c r="W121" s="49"/>
      <c r="X121" s="1"/>
      <c r="Y121" s="1"/>
      <c r="Z121" s="1"/>
      <c r="AA121" s="1"/>
    </row>
    <row r="122" spans="1:27" ht="12.9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49"/>
      <c r="V122" s="49"/>
      <c r="W122" s="49"/>
      <c r="X122" s="1"/>
      <c r="Y122" s="1"/>
      <c r="Z122" s="1"/>
      <c r="AA122" s="1"/>
    </row>
    <row r="123" spans="1:27" ht="12.9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49"/>
      <c r="V123" s="49"/>
      <c r="W123" s="49"/>
      <c r="X123" s="1"/>
      <c r="Y123" s="1"/>
      <c r="Z123" s="1"/>
      <c r="AA123" s="1"/>
    </row>
    <row r="124" spans="1:27" ht="12.9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49"/>
      <c r="V124" s="49"/>
      <c r="W124" s="49"/>
      <c r="X124" s="1"/>
      <c r="Y124" s="1"/>
      <c r="Z124" s="1"/>
      <c r="AA124" s="1"/>
    </row>
    <row r="125" spans="1:27" ht="12.9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49"/>
      <c r="V125" s="49"/>
      <c r="W125" s="49"/>
      <c r="X125" s="1"/>
      <c r="Y125" s="1"/>
      <c r="Z125" s="1"/>
      <c r="AA125" s="1"/>
    </row>
    <row r="126" spans="1:27" ht="12.9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49"/>
      <c r="V126" s="49"/>
      <c r="W126" s="49"/>
      <c r="X126" s="1"/>
      <c r="Y126" s="1"/>
      <c r="Z126" s="1"/>
      <c r="AA126" s="1"/>
    </row>
    <row r="127" spans="1:27" ht="12.9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49"/>
      <c r="V127" s="49"/>
      <c r="W127" s="49"/>
      <c r="X127" s="1"/>
      <c r="Y127" s="1"/>
      <c r="Z127" s="1"/>
      <c r="AA127" s="1"/>
    </row>
    <row r="128" spans="1:27" ht="12.9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49"/>
      <c r="V128" s="49"/>
      <c r="W128" s="49"/>
      <c r="X128" s="1"/>
      <c r="Y128" s="1"/>
      <c r="Z128" s="1"/>
      <c r="AA128" s="1"/>
    </row>
    <row r="129" spans="1:27" ht="12.9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49"/>
      <c r="V129" s="49"/>
      <c r="W129" s="49"/>
      <c r="X129" s="1"/>
      <c r="Y129" s="1"/>
      <c r="Z129" s="1"/>
      <c r="AA129" s="1"/>
    </row>
    <row r="130" spans="1:27" ht="12.9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49"/>
      <c r="V130" s="49"/>
      <c r="W130" s="49"/>
      <c r="X130" s="1"/>
      <c r="Y130" s="1"/>
      <c r="Z130" s="1"/>
      <c r="AA130" s="1"/>
    </row>
    <row r="131" spans="1:27" ht="12.9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49"/>
      <c r="V131" s="49"/>
      <c r="W131" s="49"/>
      <c r="X131" s="1"/>
      <c r="Y131" s="1"/>
      <c r="Z131" s="1"/>
      <c r="AA131" s="1"/>
    </row>
    <row r="132" spans="1:27" ht="12.9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49"/>
      <c r="V132" s="49"/>
      <c r="W132" s="49"/>
      <c r="X132" s="1"/>
      <c r="Y132" s="1"/>
      <c r="Z132" s="1"/>
      <c r="AA132" s="1"/>
    </row>
    <row r="133" spans="1:27" ht="12.9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49"/>
      <c r="V133" s="49"/>
      <c r="W133" s="49"/>
      <c r="X133" s="1"/>
      <c r="Y133" s="1"/>
      <c r="Z133" s="1"/>
      <c r="AA133" s="1"/>
    </row>
    <row r="134" spans="1:27" ht="12.9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49"/>
      <c r="V134" s="49"/>
      <c r="W134" s="49"/>
      <c r="X134" s="1"/>
      <c r="Y134" s="1"/>
      <c r="Z134" s="1"/>
      <c r="AA134" s="1"/>
    </row>
    <row r="135" spans="1:27" ht="12.9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49"/>
      <c r="V135" s="49"/>
      <c r="W135" s="49"/>
      <c r="X135" s="1"/>
      <c r="Y135" s="1"/>
      <c r="Z135" s="1"/>
      <c r="AA135" s="1"/>
    </row>
    <row r="136" spans="1:27" ht="12.9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49"/>
      <c r="V136" s="49"/>
      <c r="W136" s="49"/>
      <c r="X136" s="1"/>
      <c r="Y136" s="1"/>
      <c r="Z136" s="1"/>
      <c r="AA136" s="1"/>
    </row>
    <row r="137" spans="1:27" ht="12.9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49"/>
      <c r="V137" s="49"/>
      <c r="W137" s="49"/>
      <c r="X137" s="1"/>
      <c r="Y137" s="1"/>
      <c r="Z137" s="1"/>
      <c r="AA137" s="1"/>
    </row>
    <row r="138" spans="1:27" ht="12.9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49"/>
      <c r="V138" s="49"/>
      <c r="W138" s="49"/>
      <c r="X138" s="1"/>
      <c r="Y138" s="1"/>
      <c r="Z138" s="1"/>
      <c r="AA138" s="1"/>
    </row>
    <row r="139" spans="1:27" ht="12.9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49"/>
      <c r="V139" s="49"/>
      <c r="W139" s="49"/>
      <c r="X139" s="1"/>
      <c r="Y139" s="1"/>
      <c r="Z139" s="1"/>
      <c r="AA139" s="1"/>
    </row>
    <row r="140" spans="1:27" ht="12.9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49"/>
      <c r="V140" s="49"/>
      <c r="W140" s="49"/>
      <c r="X140" s="1"/>
      <c r="Y140" s="1"/>
      <c r="Z140" s="1"/>
      <c r="AA140" s="1"/>
    </row>
    <row r="141" spans="1:27" ht="12.9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49"/>
      <c r="V141" s="49"/>
      <c r="W141" s="49"/>
      <c r="X141" s="1"/>
      <c r="Y141" s="1"/>
      <c r="Z141" s="1"/>
      <c r="AA141" s="1"/>
    </row>
    <row r="142" spans="1:27" ht="12.9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49"/>
      <c r="V142" s="49"/>
      <c r="W142" s="49"/>
      <c r="X142" s="1"/>
      <c r="Y142" s="1"/>
      <c r="Z142" s="1"/>
      <c r="AA142" s="1"/>
    </row>
    <row r="143" spans="1:27" ht="12.9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49"/>
      <c r="V143" s="49"/>
      <c r="W143" s="49"/>
      <c r="X143" s="1"/>
      <c r="Y143" s="1"/>
      <c r="Z143" s="1"/>
      <c r="AA143" s="1"/>
    </row>
    <row r="144" spans="1:27" ht="12.9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49"/>
      <c r="V144" s="49"/>
      <c r="W144" s="49"/>
      <c r="X144" s="1"/>
      <c r="Y144" s="1"/>
      <c r="Z144" s="1"/>
      <c r="AA144" s="1"/>
    </row>
    <row r="145" spans="1:27" ht="12.9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49"/>
      <c r="V145" s="49"/>
      <c r="W145" s="49"/>
      <c r="X145" s="1"/>
      <c r="Y145" s="1"/>
      <c r="Z145" s="1"/>
      <c r="AA145" s="1"/>
    </row>
    <row r="146" spans="1:27" ht="12.9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49"/>
      <c r="V146" s="49"/>
      <c r="W146" s="49"/>
      <c r="X146" s="1"/>
      <c r="Y146" s="1"/>
      <c r="Z146" s="1"/>
      <c r="AA146" s="1"/>
    </row>
    <row r="147" spans="1:27" ht="12.9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49"/>
      <c r="V147" s="49"/>
      <c r="W147" s="49"/>
      <c r="X147" s="1"/>
      <c r="Y147" s="1"/>
      <c r="Z147" s="1"/>
      <c r="AA147" s="1"/>
    </row>
    <row r="148" spans="1:27" ht="12.9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49"/>
      <c r="V148" s="49"/>
      <c r="W148" s="49"/>
      <c r="X148" s="1"/>
      <c r="Y148" s="1"/>
      <c r="Z148" s="1"/>
      <c r="AA148" s="1"/>
    </row>
    <row r="149" spans="1:27" ht="12.9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49"/>
      <c r="V149" s="49"/>
      <c r="W149" s="49"/>
      <c r="X149" s="1"/>
      <c r="Y149" s="1"/>
      <c r="Z149" s="1"/>
      <c r="AA149" s="1"/>
    </row>
    <row r="150" spans="1:27" ht="12.9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49"/>
      <c r="V150" s="49"/>
      <c r="W150" s="49"/>
      <c r="X150" s="1"/>
      <c r="Y150" s="1"/>
      <c r="Z150" s="1"/>
      <c r="AA150" s="1"/>
    </row>
    <row r="151" spans="1:27" ht="12.9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49"/>
      <c r="V151" s="49"/>
      <c r="W151" s="49"/>
      <c r="X151" s="1"/>
      <c r="Y151" s="1"/>
      <c r="Z151" s="1"/>
      <c r="AA151" s="1"/>
    </row>
    <row r="152" spans="1:27" ht="12.9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49"/>
      <c r="V152" s="49"/>
      <c r="W152" s="49"/>
      <c r="X152" s="1"/>
      <c r="Y152" s="1"/>
      <c r="Z152" s="1"/>
      <c r="AA152" s="1"/>
    </row>
    <row r="153" spans="1:27" ht="12.9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49"/>
      <c r="V153" s="49"/>
      <c r="W153" s="49"/>
      <c r="X153" s="1"/>
      <c r="Y153" s="1"/>
      <c r="Z153" s="1"/>
      <c r="AA153" s="1"/>
    </row>
    <row r="154" spans="1:27" ht="12.9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49"/>
      <c r="V154" s="49"/>
      <c r="W154" s="49"/>
      <c r="X154" s="1"/>
      <c r="Y154" s="1"/>
      <c r="Z154" s="1"/>
      <c r="AA154" s="1"/>
    </row>
    <row r="155" spans="1:27" ht="12.9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49"/>
      <c r="V155" s="49"/>
      <c r="W155" s="49"/>
      <c r="X155" s="1"/>
      <c r="Y155" s="1"/>
      <c r="Z155" s="1"/>
      <c r="AA155" s="1"/>
    </row>
    <row r="156" spans="1:27" ht="12.9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49"/>
      <c r="V156" s="49"/>
      <c r="W156" s="49"/>
      <c r="X156" s="1"/>
      <c r="Y156" s="1"/>
      <c r="Z156" s="1"/>
      <c r="AA156" s="1"/>
    </row>
    <row r="157" spans="1:27" ht="12.9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49"/>
      <c r="V157" s="49"/>
      <c r="W157" s="49"/>
      <c r="X157" s="1"/>
      <c r="Y157" s="1"/>
      <c r="Z157" s="1"/>
      <c r="AA157" s="1"/>
    </row>
    <row r="158" spans="1:27" ht="12.9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49"/>
      <c r="V158" s="49"/>
      <c r="W158" s="49"/>
      <c r="X158" s="1"/>
      <c r="Y158" s="1"/>
      <c r="Z158" s="1"/>
      <c r="AA158" s="1"/>
    </row>
    <row r="159" spans="1:27" ht="12.9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49"/>
      <c r="V159" s="49"/>
      <c r="W159" s="49"/>
      <c r="X159" s="1"/>
      <c r="Y159" s="1"/>
      <c r="Z159" s="1"/>
      <c r="AA159" s="1"/>
    </row>
    <row r="160" spans="1:27" ht="12.9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49"/>
      <c r="V160" s="49"/>
      <c r="W160" s="49"/>
      <c r="X160" s="1"/>
      <c r="Y160" s="1"/>
      <c r="Z160" s="1"/>
      <c r="AA160" s="1"/>
    </row>
    <row r="161" spans="1:27" ht="12.9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49"/>
      <c r="V161" s="49"/>
      <c r="W161" s="49"/>
      <c r="X161" s="1"/>
      <c r="Y161" s="1"/>
      <c r="Z161" s="1"/>
      <c r="AA161" s="1"/>
    </row>
    <row r="162" spans="1:27" ht="12.9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49"/>
      <c r="V162" s="49"/>
      <c r="W162" s="49"/>
      <c r="X162" s="1"/>
      <c r="Y162" s="1"/>
      <c r="Z162" s="1"/>
      <c r="AA162" s="1"/>
    </row>
    <row r="163" spans="1:27" ht="12.9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49"/>
      <c r="V163" s="49"/>
      <c r="W163" s="49"/>
      <c r="X163" s="1"/>
      <c r="Y163" s="1"/>
      <c r="Z163" s="1"/>
      <c r="AA163" s="1"/>
    </row>
    <row r="164" spans="1:27" ht="12.9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49"/>
      <c r="V164" s="49"/>
      <c r="W164" s="49"/>
      <c r="X164" s="1"/>
      <c r="Y164" s="1"/>
      <c r="Z164" s="1"/>
      <c r="AA164" s="1"/>
    </row>
    <row r="165" spans="1:27" ht="12.9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49"/>
      <c r="V165" s="49"/>
      <c r="W165" s="49"/>
      <c r="X165" s="1"/>
      <c r="Y165" s="1"/>
      <c r="Z165" s="1"/>
      <c r="AA165" s="1"/>
    </row>
    <row r="166" spans="1:27" ht="12.9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49"/>
      <c r="V166" s="49"/>
      <c r="W166" s="49"/>
      <c r="X166" s="1"/>
      <c r="Y166" s="1"/>
      <c r="Z166" s="1"/>
      <c r="AA166" s="1"/>
    </row>
    <row r="167" spans="1:27" ht="12.9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49"/>
      <c r="V167" s="49"/>
      <c r="W167" s="49"/>
      <c r="X167" s="1"/>
      <c r="Y167" s="1"/>
      <c r="Z167" s="1"/>
      <c r="AA167" s="1"/>
    </row>
    <row r="168" spans="1:27" ht="12.9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49"/>
      <c r="V168" s="49"/>
      <c r="W168" s="49"/>
      <c r="X168" s="1"/>
      <c r="Y168" s="1"/>
      <c r="Z168" s="1"/>
      <c r="AA168" s="1"/>
    </row>
    <row r="169" spans="1:27" ht="12.9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49"/>
      <c r="V169" s="49"/>
      <c r="W169" s="49"/>
      <c r="X169" s="1"/>
      <c r="Y169" s="1"/>
      <c r="Z169" s="1"/>
      <c r="AA169" s="1"/>
    </row>
    <row r="170" spans="1:27" ht="12.9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49"/>
      <c r="V170" s="49"/>
      <c r="W170" s="49"/>
      <c r="X170" s="1"/>
      <c r="Y170" s="1"/>
      <c r="Z170" s="1"/>
      <c r="AA170" s="1"/>
    </row>
    <row r="171" spans="1:27" ht="12.9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49"/>
      <c r="V171" s="49"/>
      <c r="W171" s="49"/>
      <c r="X171" s="1"/>
      <c r="Y171" s="1"/>
      <c r="Z171" s="1"/>
      <c r="AA171" s="1"/>
    </row>
    <row r="172" spans="1:27" ht="12.9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49"/>
      <c r="V172" s="49"/>
      <c r="W172" s="49"/>
      <c r="X172" s="1"/>
      <c r="Y172" s="1"/>
      <c r="Z172" s="1"/>
      <c r="AA172" s="1"/>
    </row>
    <row r="173" spans="1:27" ht="12.9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49"/>
      <c r="V173" s="49"/>
      <c r="W173" s="49"/>
      <c r="X173" s="1"/>
      <c r="Y173" s="1"/>
      <c r="Z173" s="1"/>
      <c r="AA173" s="1"/>
    </row>
    <row r="174" spans="1:27" ht="12.9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49"/>
      <c r="V174" s="49"/>
      <c r="W174" s="49"/>
      <c r="X174" s="1"/>
      <c r="Y174" s="1"/>
      <c r="Z174" s="1"/>
      <c r="AA174" s="1"/>
    </row>
    <row r="175" spans="1:27" ht="12.9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49"/>
      <c r="V175" s="49"/>
      <c r="W175" s="49"/>
      <c r="X175" s="1"/>
      <c r="Y175" s="1"/>
      <c r="Z175" s="1"/>
      <c r="AA175" s="1"/>
    </row>
    <row r="176" spans="1:27" ht="12.9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49"/>
      <c r="V176" s="49"/>
      <c r="W176" s="49"/>
      <c r="X176" s="1"/>
      <c r="Y176" s="1"/>
      <c r="Z176" s="1"/>
      <c r="AA176" s="1"/>
    </row>
    <row r="177" spans="1:27" ht="12.9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49"/>
      <c r="V177" s="49"/>
      <c r="W177" s="49"/>
      <c r="X177" s="1"/>
      <c r="Y177" s="1"/>
      <c r="Z177" s="1"/>
      <c r="AA177" s="1"/>
    </row>
    <row r="178" spans="1:27" ht="12.9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49"/>
      <c r="V178" s="49"/>
      <c r="W178" s="49"/>
      <c r="X178" s="1"/>
      <c r="Y178" s="1"/>
      <c r="Z178" s="1"/>
      <c r="AA178" s="1"/>
    </row>
    <row r="179" spans="1:27" ht="12.9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49"/>
      <c r="V179" s="49"/>
      <c r="W179" s="49"/>
      <c r="X179" s="1"/>
      <c r="Y179" s="1"/>
      <c r="Z179" s="1"/>
      <c r="AA179" s="1"/>
    </row>
    <row r="180" spans="1:27" ht="12.9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49"/>
      <c r="V180" s="49"/>
      <c r="W180" s="49"/>
      <c r="X180" s="1"/>
      <c r="Y180" s="1"/>
      <c r="Z180" s="1"/>
      <c r="AA180" s="1"/>
    </row>
    <row r="181" spans="1:27" ht="12.9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49"/>
      <c r="V181" s="49"/>
      <c r="W181" s="49"/>
      <c r="X181" s="1"/>
      <c r="Y181" s="1"/>
      <c r="Z181" s="1"/>
      <c r="AA181" s="1"/>
    </row>
    <row r="182" spans="1:27" ht="12.9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49"/>
      <c r="V182" s="49"/>
      <c r="W182" s="49"/>
      <c r="X182" s="1"/>
      <c r="Y182" s="1"/>
      <c r="Z182" s="1"/>
      <c r="AA182" s="1"/>
    </row>
    <row r="183" spans="1:27" ht="12.9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49"/>
      <c r="V183" s="49"/>
      <c r="W183" s="49"/>
      <c r="X183" s="1"/>
      <c r="Y183" s="1"/>
      <c r="Z183" s="1"/>
      <c r="AA183" s="1"/>
    </row>
    <row r="184" spans="1:27" ht="12.9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49"/>
      <c r="V184" s="49"/>
      <c r="W184" s="49"/>
      <c r="X184" s="1"/>
      <c r="Y184" s="1"/>
      <c r="Z184" s="1"/>
      <c r="AA184" s="1"/>
    </row>
    <row r="185" spans="1:27" ht="12.9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49"/>
      <c r="V185" s="49"/>
      <c r="W185" s="49"/>
      <c r="X185" s="1"/>
      <c r="Y185" s="1"/>
      <c r="Z185" s="1"/>
      <c r="AA185" s="1"/>
    </row>
    <row r="186" spans="1:27" ht="12.9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49"/>
      <c r="V186" s="49"/>
      <c r="W186" s="49"/>
      <c r="X186" s="1"/>
      <c r="Y186" s="1"/>
      <c r="Z186" s="1"/>
      <c r="AA186" s="1"/>
    </row>
    <row r="187" spans="1:27" ht="12.9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49"/>
      <c r="V187" s="49"/>
      <c r="W187" s="49"/>
      <c r="X187" s="1"/>
      <c r="Y187" s="1"/>
      <c r="Z187" s="1"/>
      <c r="AA187" s="1"/>
    </row>
    <row r="188" spans="1:27" ht="12.9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49"/>
      <c r="V188" s="49"/>
      <c r="W188" s="49"/>
      <c r="X188" s="1"/>
      <c r="Y188" s="1"/>
      <c r="Z188" s="1"/>
      <c r="AA188" s="1"/>
    </row>
    <row r="189" spans="1:27" ht="12.9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49"/>
      <c r="V189" s="49"/>
      <c r="W189" s="49"/>
      <c r="X189" s="1"/>
      <c r="Y189" s="1"/>
      <c r="Z189" s="1"/>
      <c r="AA189" s="1"/>
    </row>
    <row r="190" spans="1:27" ht="12.9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49"/>
      <c r="V190" s="49"/>
      <c r="W190" s="49"/>
      <c r="X190" s="1"/>
      <c r="Y190" s="1"/>
      <c r="Z190" s="1"/>
      <c r="AA190" s="1"/>
    </row>
    <row r="191" spans="1:27" ht="12.9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49"/>
      <c r="V191" s="49"/>
      <c r="W191" s="49"/>
      <c r="X191" s="1"/>
      <c r="Y191" s="1"/>
      <c r="Z191" s="1"/>
      <c r="AA191" s="1"/>
    </row>
    <row r="192" spans="1:27" ht="12.9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49"/>
      <c r="V192" s="49"/>
      <c r="W192" s="49"/>
      <c r="X192" s="1"/>
      <c r="Y192" s="1"/>
      <c r="Z192" s="1"/>
      <c r="AA192" s="1"/>
    </row>
    <row r="193" spans="1:27" ht="12.9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49"/>
      <c r="V193" s="49"/>
      <c r="W193" s="49"/>
      <c r="X193" s="1"/>
      <c r="Y193" s="1"/>
      <c r="Z193" s="1"/>
      <c r="AA193" s="1"/>
    </row>
    <row r="194" spans="1:27" ht="12.9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49"/>
      <c r="V194" s="49"/>
      <c r="W194" s="49"/>
      <c r="X194" s="1"/>
      <c r="Y194" s="1"/>
      <c r="Z194" s="1"/>
      <c r="AA194" s="1"/>
    </row>
    <row r="195" spans="1:27" ht="12.9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49"/>
      <c r="V195" s="49"/>
      <c r="W195" s="49"/>
      <c r="X195" s="1"/>
      <c r="Y195" s="1"/>
      <c r="Z195" s="1"/>
      <c r="AA195" s="1"/>
    </row>
    <row r="196" spans="1:27" ht="12.9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49"/>
      <c r="V196" s="49"/>
      <c r="W196" s="49"/>
      <c r="X196" s="1"/>
      <c r="Y196" s="1"/>
      <c r="Z196" s="1"/>
      <c r="AA196" s="1"/>
    </row>
    <row r="197" spans="1:27" ht="12.9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49"/>
      <c r="V197" s="49"/>
      <c r="W197" s="49"/>
      <c r="X197" s="1"/>
      <c r="Y197" s="1"/>
      <c r="Z197" s="1"/>
      <c r="AA197" s="1"/>
    </row>
    <row r="198" spans="1:27" ht="12.9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49"/>
      <c r="V198" s="49"/>
      <c r="W198" s="49"/>
      <c r="X198" s="1"/>
      <c r="Y198" s="1"/>
      <c r="Z198" s="1"/>
      <c r="AA198" s="1"/>
    </row>
    <row r="199" spans="1:27" ht="12.9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49"/>
      <c r="V199" s="49"/>
      <c r="W199" s="49"/>
      <c r="X199" s="1"/>
      <c r="Y199" s="1"/>
      <c r="Z199" s="1"/>
      <c r="AA199" s="1"/>
    </row>
    <row r="200" spans="1:27" ht="12.9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49"/>
      <c r="V200" s="49"/>
      <c r="W200" s="49"/>
      <c r="X200" s="1"/>
      <c r="Y200" s="1"/>
      <c r="Z200" s="1"/>
      <c r="AA200" s="1"/>
    </row>
    <row r="201" spans="1:27" ht="12.9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49"/>
      <c r="V201" s="49"/>
      <c r="W201" s="49"/>
      <c r="X201" s="1"/>
      <c r="Y201" s="1"/>
      <c r="Z201" s="1"/>
      <c r="AA201" s="1"/>
    </row>
    <row r="202" spans="1:27" ht="12.9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49"/>
      <c r="V202" s="49"/>
      <c r="W202" s="49"/>
      <c r="X202" s="1"/>
      <c r="Y202" s="1"/>
      <c r="Z202" s="1"/>
      <c r="AA202" s="1"/>
    </row>
    <row r="203" spans="1:27" ht="12.9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49"/>
      <c r="V203" s="49"/>
      <c r="W203" s="49"/>
      <c r="X203" s="1"/>
      <c r="Y203" s="1"/>
      <c r="Z203" s="1"/>
      <c r="AA203" s="1"/>
    </row>
    <row r="204" spans="1:27" ht="12.9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49"/>
      <c r="V204" s="49"/>
      <c r="W204" s="49"/>
      <c r="X204" s="1"/>
      <c r="Y204" s="1"/>
      <c r="Z204" s="1"/>
      <c r="AA204" s="1"/>
    </row>
    <row r="205" spans="1:27" ht="12.9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49"/>
      <c r="V205" s="49"/>
      <c r="W205" s="49"/>
      <c r="X205" s="1"/>
      <c r="Y205" s="1"/>
      <c r="Z205" s="1"/>
      <c r="AA205" s="1"/>
    </row>
    <row r="206" spans="1:27" ht="12.9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49"/>
      <c r="V206" s="49"/>
      <c r="W206" s="49"/>
      <c r="X206" s="1"/>
      <c r="Y206" s="1"/>
      <c r="Z206" s="1"/>
      <c r="AA206" s="1"/>
    </row>
    <row r="207" spans="1:27" ht="12.9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49"/>
      <c r="V207" s="49"/>
      <c r="W207" s="49"/>
      <c r="X207" s="1"/>
      <c r="Y207" s="1"/>
      <c r="Z207" s="1"/>
      <c r="AA207" s="1"/>
    </row>
    <row r="208" spans="1:27" ht="12.9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49"/>
      <c r="V208" s="49"/>
      <c r="W208" s="49"/>
      <c r="X208" s="1"/>
      <c r="Y208" s="1"/>
      <c r="Z208" s="1"/>
      <c r="AA208" s="1"/>
    </row>
    <row r="209" spans="1:27" ht="12.9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49"/>
      <c r="V209" s="49"/>
      <c r="W209" s="49"/>
      <c r="X209" s="1"/>
      <c r="Y209" s="1"/>
      <c r="Z209" s="1"/>
      <c r="AA209" s="1"/>
    </row>
    <row r="210" spans="1:27" ht="12.9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49"/>
      <c r="V210" s="49"/>
      <c r="W210" s="49"/>
      <c r="X210" s="1"/>
      <c r="Y210" s="1"/>
      <c r="Z210" s="1"/>
      <c r="AA210" s="1"/>
    </row>
    <row r="211" spans="1:27" ht="12.9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49"/>
      <c r="V211" s="49"/>
      <c r="W211" s="49"/>
      <c r="X211" s="1"/>
      <c r="Y211" s="1"/>
      <c r="Z211" s="1"/>
      <c r="AA211" s="1"/>
    </row>
    <row r="212" spans="1:27" ht="12.9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49"/>
      <c r="V212" s="49"/>
      <c r="W212" s="49"/>
      <c r="X212" s="1"/>
      <c r="Y212" s="1"/>
      <c r="Z212" s="1"/>
      <c r="AA212" s="1"/>
    </row>
    <row r="213" spans="1:27" ht="12.9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49"/>
      <c r="V213" s="49"/>
      <c r="W213" s="49"/>
      <c r="X213" s="1"/>
      <c r="Y213" s="1"/>
      <c r="Z213" s="1"/>
      <c r="AA213" s="1"/>
    </row>
    <row r="214" spans="1:27" ht="12.9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49"/>
      <c r="V214" s="49"/>
      <c r="W214" s="49"/>
      <c r="X214" s="1"/>
      <c r="Y214" s="1"/>
      <c r="Z214" s="1"/>
      <c r="AA214" s="1"/>
    </row>
    <row r="215" spans="1:27" ht="12.9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49"/>
      <c r="V215" s="49"/>
      <c r="W215" s="49"/>
      <c r="X215" s="1"/>
      <c r="Y215" s="1"/>
      <c r="Z215" s="1"/>
      <c r="AA215" s="1"/>
    </row>
    <row r="216" spans="1:27" ht="12.9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49"/>
      <c r="V216" s="49"/>
      <c r="W216" s="49"/>
      <c r="X216" s="1"/>
      <c r="Y216" s="1"/>
      <c r="Z216" s="1"/>
      <c r="AA216" s="1"/>
    </row>
    <row r="217" spans="1:27" ht="12.9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49"/>
      <c r="V217" s="49"/>
      <c r="W217" s="49"/>
      <c r="X217" s="1"/>
      <c r="Y217" s="1"/>
      <c r="Z217" s="1"/>
      <c r="AA217" s="1"/>
    </row>
    <row r="218" spans="1:27" ht="12.9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49"/>
      <c r="V218" s="49"/>
      <c r="W218" s="49"/>
      <c r="X218" s="1"/>
      <c r="Y218" s="1"/>
      <c r="Z218" s="1"/>
      <c r="AA218" s="1"/>
    </row>
  </sheetData>
  <mergeCells count="26">
    <mergeCell ref="O6:O7"/>
    <mergeCell ref="P6:P7"/>
    <mergeCell ref="Q6:R6"/>
    <mergeCell ref="S6:T6"/>
    <mergeCell ref="U6:V6"/>
    <mergeCell ref="W6:X6"/>
    <mergeCell ref="Q5:T5"/>
    <mergeCell ref="U5:X5"/>
    <mergeCell ref="C6:C7"/>
    <mergeCell ref="D6:D7"/>
    <mergeCell ref="E6:E7"/>
    <mergeCell ref="F6:G6"/>
    <mergeCell ref="H6:I6"/>
    <mergeCell ref="J6:K6"/>
    <mergeCell ref="L6:M6"/>
    <mergeCell ref="N6:N7"/>
    <mergeCell ref="A2:B2"/>
    <mergeCell ref="C2:X2"/>
    <mergeCell ref="A4:A7"/>
    <mergeCell ref="B4:B7"/>
    <mergeCell ref="C4:M4"/>
    <mergeCell ref="N4:X4"/>
    <mergeCell ref="C5:E5"/>
    <mergeCell ref="F5:I5"/>
    <mergeCell ref="J5:M5"/>
    <mergeCell ref="N5:P5"/>
  </mergeCells>
  <pageMargins left="0.31496062992125984" right="0.11811023622047245" top="0.15748031496062992" bottom="0.15748031496062992" header="0.31496062992125984" footer="0.11811023622047245"/>
  <pageSetup paperSize="9" scale="8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zoomScaleNormal="100" workbookViewId="0">
      <selection activeCell="J12" sqref="J12"/>
    </sheetView>
  </sheetViews>
  <sheetFormatPr defaultRowHeight="12.75" x14ac:dyDescent="0.2"/>
  <cols>
    <col min="1" max="1" width="3.85546875" customWidth="1"/>
    <col min="2" max="2" width="27.7109375" customWidth="1"/>
    <col min="3" max="3" width="7.85546875" customWidth="1"/>
    <col min="4" max="4" width="6.140625" customWidth="1"/>
    <col min="5" max="5" width="7.42578125" customWidth="1"/>
    <col min="6" max="6" width="6.5703125" customWidth="1"/>
    <col min="7" max="7" width="8.5703125" customWidth="1"/>
    <col min="8" max="8" width="6" customWidth="1"/>
    <col min="9" max="9" width="8.5703125" customWidth="1"/>
    <col min="10" max="10" width="6.5703125" customWidth="1"/>
    <col min="11" max="11" width="8.28515625" customWidth="1"/>
    <col min="12" max="12" width="8.85546875" customWidth="1"/>
    <col min="13" max="13" width="6.28515625" customWidth="1"/>
    <col min="14" max="16" width="7.42578125" customWidth="1"/>
    <col min="17" max="17" width="8.28515625" customWidth="1"/>
    <col min="18" max="18" width="8.140625" customWidth="1"/>
    <col min="19" max="19" width="8.42578125" customWidth="1"/>
    <col min="20" max="20" width="6.140625" customWidth="1"/>
    <col min="21" max="24" width="7.5703125" customWidth="1"/>
    <col min="25" max="25" width="7.140625" customWidth="1"/>
    <col min="26" max="26" width="7.7109375" customWidth="1"/>
  </cols>
  <sheetData>
    <row r="1" spans="1:28" ht="14.45" customHeight="1" x14ac:dyDescent="0.2">
      <c r="A1" s="35"/>
      <c r="F1" s="1"/>
      <c r="W1" s="320" t="s">
        <v>146</v>
      </c>
      <c r="X1" s="320"/>
    </row>
    <row r="2" spans="1:28" ht="18.95" customHeight="1" x14ac:dyDescent="0.2">
      <c r="A2" s="327" t="s">
        <v>121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</row>
    <row r="3" spans="1:28" ht="5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</row>
    <row r="4" spans="1:28" ht="32.450000000000003" customHeight="1" x14ac:dyDescent="0.2">
      <c r="A4" s="291" t="s">
        <v>1</v>
      </c>
      <c r="B4" s="251" t="s">
        <v>122</v>
      </c>
      <c r="C4" s="251" t="s">
        <v>137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73" t="s">
        <v>143</v>
      </c>
      <c r="O4" s="274"/>
      <c r="P4" s="274"/>
      <c r="Q4" s="274"/>
      <c r="R4" s="274"/>
      <c r="S4" s="274"/>
      <c r="T4" s="275"/>
      <c r="U4" s="251" t="s">
        <v>145</v>
      </c>
      <c r="V4" s="251"/>
      <c r="W4" s="251"/>
      <c r="X4" s="251"/>
      <c r="Y4" s="28"/>
      <c r="Z4" s="1"/>
      <c r="AA4" s="1"/>
      <c r="AB4" s="1"/>
    </row>
    <row r="5" spans="1:28" ht="39.950000000000003" customHeight="1" x14ac:dyDescent="0.2">
      <c r="A5" s="291"/>
      <c r="B5" s="251"/>
      <c r="C5" s="273" t="s">
        <v>138</v>
      </c>
      <c r="D5" s="274"/>
      <c r="E5" s="274"/>
      <c r="F5" s="275"/>
      <c r="G5" s="273" t="s">
        <v>113</v>
      </c>
      <c r="H5" s="274"/>
      <c r="I5" s="274"/>
      <c r="J5" s="275"/>
      <c r="K5" s="273" t="s">
        <v>141</v>
      </c>
      <c r="L5" s="274"/>
      <c r="M5" s="275"/>
      <c r="N5" s="273" t="s">
        <v>138</v>
      </c>
      <c r="O5" s="275"/>
      <c r="P5" s="273" t="s">
        <v>144</v>
      </c>
      <c r="Q5" s="275"/>
      <c r="R5" s="273" t="s">
        <v>141</v>
      </c>
      <c r="S5" s="274"/>
      <c r="T5" s="275"/>
      <c r="U5" s="273" t="s">
        <v>138</v>
      </c>
      <c r="V5" s="275"/>
      <c r="W5" s="273" t="s">
        <v>144</v>
      </c>
      <c r="X5" s="275"/>
      <c r="Y5" s="28"/>
      <c r="Z5" s="1"/>
      <c r="AA5" s="1"/>
      <c r="AB5" s="1"/>
    </row>
    <row r="6" spans="1:28" ht="36" customHeight="1" x14ac:dyDescent="0.2">
      <c r="A6" s="291"/>
      <c r="B6" s="251"/>
      <c r="C6" s="79">
        <v>2017</v>
      </c>
      <c r="D6" s="13" t="s">
        <v>139</v>
      </c>
      <c r="E6" s="8">
        <v>2018</v>
      </c>
      <c r="F6" s="13" t="s">
        <v>139</v>
      </c>
      <c r="G6" s="79">
        <v>2017</v>
      </c>
      <c r="H6" s="13" t="s">
        <v>139</v>
      </c>
      <c r="I6" s="8">
        <v>2018</v>
      </c>
      <c r="J6" s="13" t="s">
        <v>139</v>
      </c>
      <c r="K6" s="8">
        <v>2017</v>
      </c>
      <c r="L6" s="8">
        <v>2018</v>
      </c>
      <c r="M6" s="84" t="s">
        <v>142</v>
      </c>
      <c r="N6" s="8">
        <v>2017</v>
      </c>
      <c r="O6" s="8">
        <v>2018</v>
      </c>
      <c r="P6" s="8">
        <v>2017</v>
      </c>
      <c r="Q6" s="8">
        <v>2018</v>
      </c>
      <c r="R6" s="8">
        <v>2017</v>
      </c>
      <c r="S6" s="8">
        <v>2018</v>
      </c>
      <c r="T6" s="84" t="s">
        <v>142</v>
      </c>
      <c r="U6" s="8">
        <v>2017</v>
      </c>
      <c r="V6" s="8">
        <v>2018</v>
      </c>
      <c r="W6" s="8">
        <v>2017</v>
      </c>
      <c r="X6" s="8">
        <v>2018</v>
      </c>
      <c r="Y6" s="28"/>
      <c r="Z6" s="87"/>
      <c r="AA6" s="1"/>
      <c r="AB6" s="1"/>
    </row>
    <row r="7" spans="1:28" ht="15.95" customHeight="1" x14ac:dyDescent="0.2">
      <c r="A7" s="4" t="s">
        <v>2</v>
      </c>
      <c r="B7" s="37" t="s">
        <v>4</v>
      </c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  <c r="O7" s="37">
        <v>13</v>
      </c>
      <c r="P7" s="37">
        <v>14</v>
      </c>
      <c r="Q7" s="37">
        <v>15</v>
      </c>
      <c r="R7" s="37">
        <v>16</v>
      </c>
      <c r="S7" s="37">
        <v>17</v>
      </c>
      <c r="T7" s="37">
        <v>18</v>
      </c>
      <c r="U7" s="37">
        <v>19</v>
      </c>
      <c r="V7" s="37">
        <v>20</v>
      </c>
      <c r="W7" s="37">
        <v>21</v>
      </c>
      <c r="X7" s="37">
        <v>22</v>
      </c>
      <c r="Y7" s="28"/>
      <c r="Z7" s="1"/>
      <c r="AA7" s="1"/>
      <c r="AB7" s="1"/>
    </row>
    <row r="8" spans="1:28" ht="41.45" customHeight="1" x14ac:dyDescent="0.2">
      <c r="A8" s="4">
        <v>1</v>
      </c>
      <c r="B8" s="17" t="s">
        <v>123</v>
      </c>
      <c r="C8" s="80">
        <v>256</v>
      </c>
      <c r="D8" s="90">
        <f>(C8*100/C21)</f>
        <v>0.27354518838287778</v>
      </c>
      <c r="E8" s="83">
        <v>79</v>
      </c>
      <c r="F8" s="90">
        <f>(E8*100/E21)</f>
        <v>0.15556080655324511</v>
      </c>
      <c r="G8" s="80">
        <v>127</v>
      </c>
      <c r="H8" s="90">
        <f>(G8*100/G21)</f>
        <v>0.1188793514990967</v>
      </c>
      <c r="I8" s="80">
        <v>185</v>
      </c>
      <c r="J8" s="90">
        <f>(I8*100/I21)</f>
        <v>0.12457660787997549</v>
      </c>
      <c r="K8" s="81">
        <f t="shared" ref="K8:K21" si="0">C8+G8</f>
        <v>383</v>
      </c>
      <c r="L8" s="81">
        <f t="shared" ref="L8:L21" si="1">E8+I8</f>
        <v>264</v>
      </c>
      <c r="M8" s="177">
        <f t="shared" ref="M8:M21" si="2">L8/K8*100-100</f>
        <v>-31.070496083550907</v>
      </c>
      <c r="N8" s="80">
        <v>235</v>
      </c>
      <c r="O8" s="83">
        <v>73</v>
      </c>
      <c r="P8" s="80">
        <v>113</v>
      </c>
      <c r="Q8" s="80">
        <v>166</v>
      </c>
      <c r="R8" s="81">
        <f t="shared" ref="R8:R20" si="3">N8+P8</f>
        <v>348</v>
      </c>
      <c r="S8" s="81">
        <f t="shared" ref="S8:S20" si="4">O8+Q8</f>
        <v>239</v>
      </c>
      <c r="T8" s="177">
        <f t="shared" ref="T8:T21" si="5">S8/R8*100-100</f>
        <v>-31.321839080459768</v>
      </c>
      <c r="U8" s="93">
        <f t="shared" ref="U8:U21" si="6">N8/C8*100</f>
        <v>91.796875</v>
      </c>
      <c r="V8" s="90">
        <f t="shared" ref="V8:V21" si="7">O8/E8*100</f>
        <v>92.405063291139243</v>
      </c>
      <c r="W8" s="93">
        <f t="shared" ref="W8:W21" si="8">P8/G8*100</f>
        <v>88.976377952755897</v>
      </c>
      <c r="X8" s="90">
        <f t="shared" ref="X8:X21" si="9">Q8/I8*100</f>
        <v>89.72972972972974</v>
      </c>
      <c r="Y8" s="28"/>
      <c r="Z8" s="88"/>
      <c r="AA8" s="1"/>
      <c r="AB8" s="1"/>
    </row>
    <row r="9" spans="1:28" ht="71.25" customHeight="1" x14ac:dyDescent="0.2">
      <c r="A9" s="4">
        <v>2</v>
      </c>
      <c r="B9" s="17" t="s">
        <v>124</v>
      </c>
      <c r="C9" s="80">
        <v>5468</v>
      </c>
      <c r="D9" s="90">
        <f>(C9*100/C21)</f>
        <v>5.8427542581155301</v>
      </c>
      <c r="E9" s="83">
        <v>2053</v>
      </c>
      <c r="F9" s="90">
        <f>(E9*100/E21)</f>
        <v>4.0426118462507876</v>
      </c>
      <c r="G9" s="80">
        <v>2084</v>
      </c>
      <c r="H9" s="90">
        <f>(G9*100/G21)</f>
        <v>1.9507446340481696</v>
      </c>
      <c r="I9" s="80">
        <v>3165</v>
      </c>
      <c r="J9" s="90">
        <f>(I9*100/I21)</f>
        <v>2.1312700753520133</v>
      </c>
      <c r="K9" s="81">
        <f t="shared" si="0"/>
        <v>7552</v>
      </c>
      <c r="L9" s="81">
        <f t="shared" si="1"/>
        <v>5218</v>
      </c>
      <c r="M9" s="177">
        <f t="shared" si="2"/>
        <v>-30.905720338983059</v>
      </c>
      <c r="N9" s="80">
        <v>4057</v>
      </c>
      <c r="O9" s="83">
        <v>1518</v>
      </c>
      <c r="P9" s="80">
        <v>1424</v>
      </c>
      <c r="Q9" s="80">
        <v>2273</v>
      </c>
      <c r="R9" s="81">
        <f t="shared" si="3"/>
        <v>5481</v>
      </c>
      <c r="S9" s="81">
        <f t="shared" si="4"/>
        <v>3791</v>
      </c>
      <c r="T9" s="177">
        <f t="shared" si="5"/>
        <v>-30.833789454479117</v>
      </c>
      <c r="U9" s="93">
        <f t="shared" si="6"/>
        <v>74.195318215069491</v>
      </c>
      <c r="V9" s="90">
        <f t="shared" si="7"/>
        <v>73.940574768631279</v>
      </c>
      <c r="W9" s="93">
        <f t="shared" si="8"/>
        <v>68.330134357005761</v>
      </c>
      <c r="X9" s="90">
        <f t="shared" si="9"/>
        <v>71.816745655608216</v>
      </c>
      <c r="Y9" s="28"/>
      <c r="Z9" s="88"/>
      <c r="AA9" s="1"/>
      <c r="AB9" s="1"/>
    </row>
    <row r="10" spans="1:28" ht="30.95" customHeight="1" x14ac:dyDescent="0.2">
      <c r="A10" s="4">
        <v>3</v>
      </c>
      <c r="B10" s="17" t="s">
        <v>125</v>
      </c>
      <c r="C10" s="80">
        <v>21309</v>
      </c>
      <c r="D10" s="90">
        <f>(C10*100/C21)</f>
        <v>22.769431325198212</v>
      </c>
      <c r="E10" s="83">
        <v>27840</v>
      </c>
      <c r="F10" s="90">
        <f>(E10*100/E21)</f>
        <v>54.820415879017013</v>
      </c>
      <c r="G10" s="80">
        <v>5190</v>
      </c>
      <c r="H10" s="90">
        <f>(G10*100/G21)</f>
        <v>4.858140427404031</v>
      </c>
      <c r="I10" s="80">
        <v>6657</v>
      </c>
      <c r="J10" s="90">
        <f>(I10*100/I21)</f>
        <v>4.4827377224702527</v>
      </c>
      <c r="K10" s="81">
        <f t="shared" si="0"/>
        <v>26499</v>
      </c>
      <c r="L10" s="81">
        <f t="shared" si="1"/>
        <v>34497</v>
      </c>
      <c r="M10" s="177">
        <f t="shared" si="2"/>
        <v>30.182271029095432</v>
      </c>
      <c r="N10" s="80">
        <v>16988</v>
      </c>
      <c r="O10" s="83">
        <v>22591</v>
      </c>
      <c r="P10" s="80">
        <v>3789</v>
      </c>
      <c r="Q10" s="80">
        <v>4761</v>
      </c>
      <c r="R10" s="81">
        <f t="shared" si="3"/>
        <v>20777</v>
      </c>
      <c r="S10" s="81">
        <f t="shared" si="4"/>
        <v>27352</v>
      </c>
      <c r="T10" s="177">
        <f t="shared" si="5"/>
        <v>31.645569620253156</v>
      </c>
      <c r="U10" s="93">
        <f t="shared" si="6"/>
        <v>79.722183115115669</v>
      </c>
      <c r="V10" s="90">
        <f t="shared" si="7"/>
        <v>81.145833333333329</v>
      </c>
      <c r="W10" s="93">
        <f t="shared" si="8"/>
        <v>73.005780346820814</v>
      </c>
      <c r="X10" s="90">
        <f t="shared" si="9"/>
        <v>71.518702118071204</v>
      </c>
      <c r="Y10" s="28"/>
      <c r="Z10" s="88"/>
      <c r="AA10" s="1"/>
      <c r="AB10" s="1"/>
    </row>
    <row r="11" spans="1:28" ht="45.4" customHeight="1" x14ac:dyDescent="0.2">
      <c r="A11" s="4">
        <v>4</v>
      </c>
      <c r="B11" s="17" t="s">
        <v>126</v>
      </c>
      <c r="C11" s="80">
        <v>107</v>
      </c>
      <c r="D11" s="90">
        <f>(C11*100/C21)</f>
        <v>0.11433334045690595</v>
      </c>
      <c r="E11" s="83">
        <v>37</v>
      </c>
      <c r="F11" s="90">
        <f>(E11*100/E21)</f>
        <v>7.2857592942659102E-2</v>
      </c>
      <c r="G11" s="80">
        <v>216</v>
      </c>
      <c r="H11" s="90">
        <f>(G11*100/G21)</f>
        <v>0.20218850333704635</v>
      </c>
      <c r="I11" s="80">
        <v>267</v>
      </c>
      <c r="J11" s="90">
        <f>(I11*100/I21)</f>
        <v>0.17979434758893759</v>
      </c>
      <c r="K11" s="81">
        <f t="shared" si="0"/>
        <v>323</v>
      </c>
      <c r="L11" s="81">
        <f t="shared" si="1"/>
        <v>304</v>
      </c>
      <c r="M11" s="177">
        <f t="shared" si="2"/>
        <v>-5.8823529411764781</v>
      </c>
      <c r="N11" s="80">
        <v>79</v>
      </c>
      <c r="O11" s="83">
        <v>31</v>
      </c>
      <c r="P11" s="80">
        <v>157</v>
      </c>
      <c r="Q11" s="80">
        <v>207</v>
      </c>
      <c r="R11" s="81">
        <f t="shared" si="3"/>
        <v>236</v>
      </c>
      <c r="S11" s="81">
        <f t="shared" si="4"/>
        <v>238</v>
      </c>
      <c r="T11" s="177">
        <f t="shared" si="5"/>
        <v>0.84745762711864359</v>
      </c>
      <c r="U11" s="93">
        <f t="shared" si="6"/>
        <v>73.831775700934571</v>
      </c>
      <c r="V11" s="90">
        <f t="shared" si="7"/>
        <v>83.78378378378379</v>
      </c>
      <c r="W11" s="93">
        <f t="shared" si="8"/>
        <v>72.68518518518519</v>
      </c>
      <c r="X11" s="90">
        <f t="shared" si="9"/>
        <v>77.528089887640448</v>
      </c>
      <c r="Y11" s="28"/>
      <c r="Z11" s="88"/>
      <c r="AA11" s="1"/>
      <c r="AB11" s="1"/>
    </row>
    <row r="12" spans="1:28" ht="31.5" customHeight="1" x14ac:dyDescent="0.2">
      <c r="A12" s="4">
        <v>5</v>
      </c>
      <c r="B12" s="17" t="s">
        <v>127</v>
      </c>
      <c r="C12" s="80">
        <v>2682</v>
      </c>
      <c r="D12" s="90">
        <f>(C12*100/C21)</f>
        <v>2.8658132626674928</v>
      </c>
      <c r="E12" s="83">
        <v>2462</v>
      </c>
      <c r="F12" s="90">
        <f>(E12*100/E21)</f>
        <v>4.8479836168872081</v>
      </c>
      <c r="G12" s="80">
        <v>8721</v>
      </c>
      <c r="H12" s="90">
        <f>(G12*100/G21)</f>
        <v>8.1633608222332477</v>
      </c>
      <c r="I12" s="80">
        <v>9653</v>
      </c>
      <c r="J12" s="90">
        <f>(I12*100/I21)</f>
        <v>6.500205383056235</v>
      </c>
      <c r="K12" s="81">
        <f t="shared" si="0"/>
        <v>11403</v>
      </c>
      <c r="L12" s="81">
        <f t="shared" si="1"/>
        <v>12115</v>
      </c>
      <c r="M12" s="177">
        <f t="shared" si="2"/>
        <v>6.2439708848548605</v>
      </c>
      <c r="N12" s="80">
        <v>1755</v>
      </c>
      <c r="O12" s="83">
        <v>1726</v>
      </c>
      <c r="P12" s="80">
        <v>4844</v>
      </c>
      <c r="Q12" s="80">
        <v>6009</v>
      </c>
      <c r="R12" s="81">
        <f t="shared" si="3"/>
        <v>6599</v>
      </c>
      <c r="S12" s="81">
        <f t="shared" si="4"/>
        <v>7735</v>
      </c>
      <c r="T12" s="177">
        <f t="shared" si="5"/>
        <v>17.214729504470384</v>
      </c>
      <c r="U12" s="93">
        <f t="shared" si="6"/>
        <v>65.43624161073825</v>
      </c>
      <c r="V12" s="90">
        <f t="shared" si="7"/>
        <v>70.105605199025177</v>
      </c>
      <c r="W12" s="93">
        <f t="shared" si="8"/>
        <v>55.544088980621488</v>
      </c>
      <c r="X12" s="90">
        <f t="shared" si="9"/>
        <v>62.25007769605304</v>
      </c>
      <c r="Y12" s="28"/>
      <c r="Z12" s="88"/>
      <c r="AA12" s="1"/>
      <c r="AB12" s="1"/>
    </row>
    <row r="13" spans="1:28" ht="40.5" customHeight="1" x14ac:dyDescent="0.2">
      <c r="A13" s="4">
        <v>6</v>
      </c>
      <c r="B13" s="17" t="s">
        <v>128</v>
      </c>
      <c r="C13" s="80">
        <v>5952</v>
      </c>
      <c r="D13" s="90">
        <f>(C13*100/C21)</f>
        <v>6.359925629901908</v>
      </c>
      <c r="E13" s="83">
        <v>3922</v>
      </c>
      <c r="F13" s="90">
        <f>(E13*100/E21)</f>
        <v>7.7229048519218653</v>
      </c>
      <c r="G13" s="80">
        <v>9694</v>
      </c>
      <c r="H13" s="90">
        <f>(G13*100/G21)</f>
        <v>9.0741451451357751</v>
      </c>
      <c r="I13" s="80">
        <v>13968</v>
      </c>
      <c r="J13" s="90">
        <f>(I13*100/I21)</f>
        <v>9.4058705884729594</v>
      </c>
      <c r="K13" s="81">
        <f t="shared" si="0"/>
        <v>15646</v>
      </c>
      <c r="L13" s="81">
        <f t="shared" si="1"/>
        <v>17890</v>
      </c>
      <c r="M13" s="177">
        <f t="shared" si="2"/>
        <v>14.342323916656014</v>
      </c>
      <c r="N13" s="80">
        <v>3705</v>
      </c>
      <c r="O13" s="83">
        <v>2721</v>
      </c>
      <c r="P13" s="80">
        <v>6607</v>
      </c>
      <c r="Q13" s="80">
        <v>10531</v>
      </c>
      <c r="R13" s="81">
        <f t="shared" si="3"/>
        <v>10312</v>
      </c>
      <c r="S13" s="81">
        <f t="shared" si="4"/>
        <v>13252</v>
      </c>
      <c r="T13" s="177">
        <f t="shared" si="5"/>
        <v>28.510473235065945</v>
      </c>
      <c r="U13" s="93">
        <f t="shared" si="6"/>
        <v>62.247983870967737</v>
      </c>
      <c r="V13" s="90">
        <f t="shared" si="7"/>
        <v>69.377868434472205</v>
      </c>
      <c r="W13" s="93">
        <f t="shared" si="8"/>
        <v>68.155560140292977</v>
      </c>
      <c r="X13" s="90">
        <f t="shared" si="9"/>
        <v>75.393757159221082</v>
      </c>
      <c r="Y13" s="28"/>
      <c r="Z13" s="88"/>
      <c r="AA13" s="1"/>
      <c r="AB13" s="1"/>
    </row>
    <row r="14" spans="1:28" ht="30" customHeight="1" x14ac:dyDescent="0.2">
      <c r="A14" s="4">
        <v>7</v>
      </c>
      <c r="B14" s="17" t="s">
        <v>129</v>
      </c>
      <c r="C14" s="80">
        <v>422</v>
      </c>
      <c r="D14" s="90">
        <f>(C14*100/C21)</f>
        <v>0.45092214647490009</v>
      </c>
      <c r="E14" s="83">
        <v>471</v>
      </c>
      <c r="F14" s="90">
        <f>(E14*100/E21)</f>
        <v>0.92745746691871456</v>
      </c>
      <c r="G14" s="80">
        <v>547</v>
      </c>
      <c r="H14" s="90">
        <f>(G14*100/G21)</f>
        <v>0.51202366354335349</v>
      </c>
      <c r="I14" s="80">
        <v>569</v>
      </c>
      <c r="J14" s="90">
        <f>(I14*100/I21)</f>
        <v>0.3831572426146273</v>
      </c>
      <c r="K14" s="81">
        <f t="shared" si="0"/>
        <v>969</v>
      </c>
      <c r="L14" s="81">
        <f t="shared" si="1"/>
        <v>1040</v>
      </c>
      <c r="M14" s="177">
        <f t="shared" si="2"/>
        <v>7.3271413828689447</v>
      </c>
      <c r="N14" s="80">
        <v>297</v>
      </c>
      <c r="O14" s="83">
        <v>338</v>
      </c>
      <c r="P14" s="80">
        <v>377</v>
      </c>
      <c r="Q14" s="80">
        <v>397</v>
      </c>
      <c r="R14" s="81">
        <f t="shared" si="3"/>
        <v>674</v>
      </c>
      <c r="S14" s="81">
        <f t="shared" si="4"/>
        <v>735</v>
      </c>
      <c r="T14" s="177">
        <f t="shared" si="5"/>
        <v>9.0504451038575695</v>
      </c>
      <c r="U14" s="93">
        <f t="shared" si="6"/>
        <v>70.379146919431278</v>
      </c>
      <c r="V14" s="90">
        <f t="shared" si="7"/>
        <v>71.762208067940549</v>
      </c>
      <c r="W14" s="93">
        <f t="shared" si="8"/>
        <v>68.921389396709316</v>
      </c>
      <c r="X14" s="90">
        <f t="shared" si="9"/>
        <v>69.77152899824253</v>
      </c>
      <c r="Y14" s="28"/>
      <c r="Z14" s="88"/>
      <c r="AA14" s="1"/>
      <c r="AB14" s="1"/>
    </row>
    <row r="15" spans="1:28" ht="39.950000000000003" customHeight="1" x14ac:dyDescent="0.2">
      <c r="A15" s="4">
        <v>8</v>
      </c>
      <c r="B15" s="17" t="s">
        <v>130</v>
      </c>
      <c r="C15" s="80">
        <v>420</v>
      </c>
      <c r="D15" s="90">
        <f>(C15*100/C21)</f>
        <v>0.44878507469065887</v>
      </c>
      <c r="E15" s="83">
        <v>281</v>
      </c>
      <c r="F15" s="90">
        <f>(E15*100/E21)</f>
        <v>0.55332388153749212</v>
      </c>
      <c r="G15" s="80">
        <v>34093</v>
      </c>
      <c r="H15" s="90">
        <f>(G15*100/G21)</f>
        <v>31.913021501249638</v>
      </c>
      <c r="I15" s="80">
        <v>35225</v>
      </c>
      <c r="J15" s="90">
        <f>(I15*100/I21)</f>
        <v>23.720059527416954</v>
      </c>
      <c r="K15" s="81">
        <f t="shared" si="0"/>
        <v>34513</v>
      </c>
      <c r="L15" s="81">
        <f t="shared" si="1"/>
        <v>35506</v>
      </c>
      <c r="M15" s="177">
        <f t="shared" si="2"/>
        <v>2.8771767160200596</v>
      </c>
      <c r="N15" s="80">
        <v>309</v>
      </c>
      <c r="O15" s="83">
        <v>197</v>
      </c>
      <c r="P15" s="80">
        <v>24625</v>
      </c>
      <c r="Q15" s="80">
        <v>23880</v>
      </c>
      <c r="R15" s="81">
        <f t="shared" si="3"/>
        <v>24934</v>
      </c>
      <c r="S15" s="81">
        <f t="shared" si="4"/>
        <v>24077</v>
      </c>
      <c r="T15" s="177">
        <f t="shared" si="5"/>
        <v>-3.4370738750300802</v>
      </c>
      <c r="U15" s="93">
        <f t="shared" si="6"/>
        <v>73.571428571428584</v>
      </c>
      <c r="V15" s="90">
        <f t="shared" si="7"/>
        <v>70.106761565836294</v>
      </c>
      <c r="W15" s="93">
        <f t="shared" si="8"/>
        <v>72.228903293931296</v>
      </c>
      <c r="X15" s="90">
        <f t="shared" si="9"/>
        <v>67.792760823278925</v>
      </c>
      <c r="Y15" s="28"/>
      <c r="Z15" s="88"/>
      <c r="AA15" s="1"/>
      <c r="AB15" s="1"/>
    </row>
    <row r="16" spans="1:28" ht="31.7" customHeight="1" x14ac:dyDescent="0.2">
      <c r="A16" s="4">
        <v>9</v>
      </c>
      <c r="B16" s="17" t="s">
        <v>131</v>
      </c>
      <c r="C16" s="80">
        <v>584</v>
      </c>
      <c r="D16" s="90">
        <f>(C16*100/C21)</f>
        <v>0.62402496099843996</v>
      </c>
      <c r="E16" s="83">
        <v>189</v>
      </c>
      <c r="F16" s="90">
        <f>(E16*100/E21)</f>
        <v>0.37216446124763702</v>
      </c>
      <c r="G16" s="80">
        <v>7092</v>
      </c>
      <c r="H16" s="90">
        <f>(G16*100/G21)</f>
        <v>6.6385225262330225</v>
      </c>
      <c r="I16" s="80">
        <v>5814</v>
      </c>
      <c r="J16" s="90">
        <f>(I16*100/I21)</f>
        <v>3.9150724227793376</v>
      </c>
      <c r="K16" s="81">
        <f t="shared" si="0"/>
        <v>7676</v>
      </c>
      <c r="L16" s="81">
        <f t="shared" si="1"/>
        <v>6003</v>
      </c>
      <c r="M16" s="177">
        <f t="shared" si="2"/>
        <v>-21.795205836373114</v>
      </c>
      <c r="N16" s="80">
        <v>492</v>
      </c>
      <c r="O16" s="83">
        <v>173</v>
      </c>
      <c r="P16" s="80">
        <v>3744</v>
      </c>
      <c r="Q16" s="80">
        <v>3513</v>
      </c>
      <c r="R16" s="81">
        <f t="shared" si="3"/>
        <v>4236</v>
      </c>
      <c r="S16" s="81">
        <f t="shared" si="4"/>
        <v>3686</v>
      </c>
      <c r="T16" s="177">
        <f t="shared" si="5"/>
        <v>-12.983947119924451</v>
      </c>
      <c r="U16" s="93">
        <f t="shared" si="6"/>
        <v>84.246575342465761</v>
      </c>
      <c r="V16" s="90">
        <f t="shared" si="7"/>
        <v>91.534391534391531</v>
      </c>
      <c r="W16" s="93">
        <f t="shared" si="8"/>
        <v>52.791878172588838</v>
      </c>
      <c r="X16" s="90">
        <f t="shared" si="9"/>
        <v>60.423116615067073</v>
      </c>
      <c r="Y16" s="28"/>
      <c r="Z16" s="88"/>
      <c r="AA16" s="1"/>
      <c r="AB16" s="1"/>
    </row>
    <row r="17" spans="1:28" ht="42" customHeight="1" x14ac:dyDescent="0.2">
      <c r="A17" s="4">
        <v>10</v>
      </c>
      <c r="B17" s="17" t="s">
        <v>132</v>
      </c>
      <c r="C17" s="80">
        <v>52019</v>
      </c>
      <c r="D17" s="90">
        <f>(C17*100/C21)</f>
        <v>55.584168572222339</v>
      </c>
      <c r="E17" s="83">
        <v>11210</v>
      </c>
      <c r="F17" s="90">
        <f>(E17*100/E21)</f>
        <v>22.073881537492124</v>
      </c>
      <c r="G17" s="81">
        <v>25329</v>
      </c>
      <c r="H17" s="90">
        <f>(G17*100/G21)</f>
        <v>23.709410189926146</v>
      </c>
      <c r="I17" s="80">
        <v>59870</v>
      </c>
      <c r="J17" s="90">
        <f>(I17*100/I21)</f>
        <v>40.315683858238557</v>
      </c>
      <c r="K17" s="81">
        <f t="shared" si="0"/>
        <v>77348</v>
      </c>
      <c r="L17" s="81">
        <f t="shared" si="1"/>
        <v>71080</v>
      </c>
      <c r="M17" s="177">
        <f t="shared" si="2"/>
        <v>-8.1036355174018695</v>
      </c>
      <c r="N17" s="81">
        <v>42348</v>
      </c>
      <c r="O17" s="83">
        <v>9650</v>
      </c>
      <c r="P17" s="81">
        <v>20701</v>
      </c>
      <c r="Q17" s="80">
        <v>47507</v>
      </c>
      <c r="R17" s="81">
        <f t="shared" si="3"/>
        <v>63049</v>
      </c>
      <c r="S17" s="81">
        <f t="shared" si="4"/>
        <v>57157</v>
      </c>
      <c r="T17" s="177">
        <f t="shared" si="5"/>
        <v>-9.3451125315230996</v>
      </c>
      <c r="U17" s="93">
        <f t="shared" si="6"/>
        <v>81.408716046060093</v>
      </c>
      <c r="V17" s="90">
        <f t="shared" si="7"/>
        <v>86.083853702051741</v>
      </c>
      <c r="W17" s="93">
        <f t="shared" si="8"/>
        <v>81.728453551265346</v>
      </c>
      <c r="X17" s="90">
        <f t="shared" si="9"/>
        <v>79.350258894270922</v>
      </c>
      <c r="Y17" s="28"/>
      <c r="Z17" s="88"/>
      <c r="AA17" s="1"/>
      <c r="AB17" s="1"/>
    </row>
    <row r="18" spans="1:28" ht="21.95" customHeight="1" x14ac:dyDescent="0.2">
      <c r="A18" s="4">
        <v>11</v>
      </c>
      <c r="B18" s="17" t="s">
        <v>133</v>
      </c>
      <c r="C18" s="81">
        <v>3597</v>
      </c>
      <c r="D18" s="90">
        <f>(C18*100/C21)</f>
        <v>3.8435236039578569</v>
      </c>
      <c r="E18" s="83">
        <v>1958</v>
      </c>
      <c r="F18" s="90">
        <f>(E18*100/E21)</f>
        <v>3.8555450535601765</v>
      </c>
      <c r="G18" s="81">
        <v>4429</v>
      </c>
      <c r="H18" s="90">
        <f>(G18*100/G21)</f>
        <v>4.14580037629527</v>
      </c>
      <c r="I18" s="80">
        <v>5410</v>
      </c>
      <c r="J18" s="90">
        <f>(I18*100/I21)</f>
        <v>3.6430240466522563</v>
      </c>
      <c r="K18" s="81">
        <f t="shared" si="0"/>
        <v>8026</v>
      </c>
      <c r="L18" s="81">
        <f t="shared" si="1"/>
        <v>7368</v>
      </c>
      <c r="M18" s="177">
        <f t="shared" si="2"/>
        <v>-8.1983553451283342</v>
      </c>
      <c r="N18" s="81">
        <v>2840</v>
      </c>
      <c r="O18" s="83">
        <v>1532</v>
      </c>
      <c r="P18" s="81">
        <v>3343</v>
      </c>
      <c r="Q18" s="80">
        <v>4311</v>
      </c>
      <c r="R18" s="81">
        <f t="shared" si="3"/>
        <v>6183</v>
      </c>
      <c r="S18" s="81">
        <f t="shared" si="4"/>
        <v>5843</v>
      </c>
      <c r="T18" s="177">
        <f t="shared" si="5"/>
        <v>-5.4989487303897704</v>
      </c>
      <c r="U18" s="93">
        <f t="shared" si="6"/>
        <v>78.954684459271618</v>
      </c>
      <c r="V18" s="90">
        <f t="shared" si="7"/>
        <v>78.243105209397342</v>
      </c>
      <c r="W18" s="93">
        <f t="shared" si="8"/>
        <v>75.479792278166627</v>
      </c>
      <c r="X18" s="90">
        <f t="shared" si="9"/>
        <v>79.685767097966732</v>
      </c>
      <c r="Y18" s="28"/>
      <c r="Z18" s="88"/>
      <c r="AA18" s="1"/>
      <c r="AB18" s="1"/>
    </row>
    <row r="19" spans="1:28" ht="21.95" customHeight="1" x14ac:dyDescent="0.2">
      <c r="A19" s="4">
        <v>12</v>
      </c>
      <c r="B19" s="17" t="s">
        <v>134</v>
      </c>
      <c r="C19" s="81">
        <v>682</v>
      </c>
      <c r="D19" s="90">
        <f>(C19*100/C21)</f>
        <v>0.72874147842626036</v>
      </c>
      <c r="E19" s="83">
        <v>277</v>
      </c>
      <c r="F19" s="90">
        <f>(E19*100/E21)</f>
        <v>0.5454473850031506</v>
      </c>
      <c r="G19" s="81">
        <v>9302</v>
      </c>
      <c r="H19" s="90">
        <f>(G19*100/G21)</f>
        <v>8.7072104538944686</v>
      </c>
      <c r="I19" s="80">
        <v>7717</v>
      </c>
      <c r="J19" s="90">
        <f>(I19*100/I21)</f>
        <v>5.1965280162690313</v>
      </c>
      <c r="K19" s="81">
        <f t="shared" si="0"/>
        <v>9984</v>
      </c>
      <c r="L19" s="81">
        <f t="shared" si="1"/>
        <v>7994</v>
      </c>
      <c r="M19" s="177">
        <f t="shared" si="2"/>
        <v>-19.931891025641022</v>
      </c>
      <c r="N19" s="81">
        <v>466</v>
      </c>
      <c r="O19" s="83">
        <v>205</v>
      </c>
      <c r="P19" s="81">
        <v>6784</v>
      </c>
      <c r="Q19" s="80">
        <v>5054</v>
      </c>
      <c r="R19" s="81">
        <f t="shared" si="3"/>
        <v>7250</v>
      </c>
      <c r="S19" s="81">
        <f t="shared" si="4"/>
        <v>5259</v>
      </c>
      <c r="T19" s="177">
        <f t="shared" si="5"/>
        <v>-27.462068965517233</v>
      </c>
      <c r="U19" s="93">
        <f t="shared" si="6"/>
        <v>68.328445747800586</v>
      </c>
      <c r="V19" s="90">
        <f t="shared" si="7"/>
        <v>74.007220216606498</v>
      </c>
      <c r="W19" s="93">
        <f t="shared" si="8"/>
        <v>72.930552569339923</v>
      </c>
      <c r="X19" s="90">
        <f t="shared" si="9"/>
        <v>65.491771413761825</v>
      </c>
      <c r="Y19" s="28"/>
      <c r="Z19" s="88"/>
      <c r="AA19" s="1"/>
      <c r="AB19" s="1"/>
    </row>
    <row r="20" spans="1:28" ht="21.95" customHeight="1" x14ac:dyDescent="0.2">
      <c r="A20" s="4">
        <v>13</v>
      </c>
      <c r="B20" s="17" t="s">
        <v>135</v>
      </c>
      <c r="C20" s="81">
        <v>88</v>
      </c>
      <c r="D20" s="90">
        <f>(C20*100/C21)</f>
        <v>9.403115850661424E-2</v>
      </c>
      <c r="E20" s="83">
        <v>5</v>
      </c>
      <c r="F20" s="90">
        <f>(E20*100/E21)</f>
        <v>9.8456206679269059E-3</v>
      </c>
      <c r="G20" s="81">
        <v>7</v>
      </c>
      <c r="H20" s="90">
        <f>(G20*100/G21)</f>
        <v>6.5524052007376139E-3</v>
      </c>
      <c r="I20" s="80">
        <v>3</v>
      </c>
      <c r="J20" s="90">
        <f>(I20*100/I21)</f>
        <v>2.0201612088644673E-3</v>
      </c>
      <c r="K20" s="81">
        <f t="shared" si="0"/>
        <v>95</v>
      </c>
      <c r="L20" s="81">
        <f t="shared" si="1"/>
        <v>8</v>
      </c>
      <c r="M20" s="177">
        <f t="shared" si="2"/>
        <v>-91.578947368421055</v>
      </c>
      <c r="N20" s="81">
        <v>46</v>
      </c>
      <c r="O20" s="83">
        <v>4</v>
      </c>
      <c r="P20" s="81">
        <v>6</v>
      </c>
      <c r="Q20" s="80">
        <v>2</v>
      </c>
      <c r="R20" s="81">
        <f t="shared" si="3"/>
        <v>52</v>
      </c>
      <c r="S20" s="81">
        <f t="shared" si="4"/>
        <v>6</v>
      </c>
      <c r="T20" s="177">
        <f t="shared" si="5"/>
        <v>-88.461538461538467</v>
      </c>
      <c r="U20" s="93">
        <f t="shared" si="6"/>
        <v>52.272727272727273</v>
      </c>
      <c r="V20" s="90">
        <f t="shared" si="7"/>
        <v>80</v>
      </c>
      <c r="W20" s="93">
        <f t="shared" si="8"/>
        <v>85.714285714285708</v>
      </c>
      <c r="X20" s="90">
        <f t="shared" si="9"/>
        <v>66.666666666666657</v>
      </c>
      <c r="Y20" s="28"/>
      <c r="Z20" s="88"/>
      <c r="AA20" s="1"/>
      <c r="AB20" s="1"/>
    </row>
    <row r="21" spans="1:28" ht="18.75" customHeight="1" x14ac:dyDescent="0.2">
      <c r="A21" s="77">
        <v>14</v>
      </c>
      <c r="B21" s="78" t="s">
        <v>136</v>
      </c>
      <c r="C21" s="89">
        <f>SUM(C8:C20)</f>
        <v>93586</v>
      </c>
      <c r="D21" s="82" t="s">
        <v>140</v>
      </c>
      <c r="E21" s="89">
        <f>SUM(E8:E20)</f>
        <v>50784</v>
      </c>
      <c r="F21" s="82" t="s">
        <v>140</v>
      </c>
      <c r="G21" s="91">
        <f>SUM(G8:G20)</f>
        <v>106831</v>
      </c>
      <c r="H21" s="82" t="s">
        <v>140</v>
      </c>
      <c r="I21" s="89">
        <f>SUM(I8:I20)</f>
        <v>148503</v>
      </c>
      <c r="J21" s="82" t="s">
        <v>140</v>
      </c>
      <c r="K21" s="89">
        <f t="shared" si="0"/>
        <v>200417</v>
      </c>
      <c r="L21" s="89">
        <f t="shared" si="1"/>
        <v>199287</v>
      </c>
      <c r="M21" s="178">
        <f t="shared" si="2"/>
        <v>-0.56382442607163341</v>
      </c>
      <c r="N21" s="91">
        <f t="shared" ref="N21:S21" si="10">SUM(N8:N20)</f>
        <v>73617</v>
      </c>
      <c r="O21" s="91">
        <f t="shared" si="10"/>
        <v>40759</v>
      </c>
      <c r="P21" s="91">
        <f t="shared" si="10"/>
        <v>76514</v>
      </c>
      <c r="Q21" s="91">
        <f t="shared" si="10"/>
        <v>108611</v>
      </c>
      <c r="R21" s="91">
        <f t="shared" si="10"/>
        <v>150131</v>
      </c>
      <c r="S21" s="91">
        <f t="shared" si="10"/>
        <v>149370</v>
      </c>
      <c r="T21" s="178">
        <f t="shared" si="5"/>
        <v>-0.50689064883334822</v>
      </c>
      <c r="U21" s="94">
        <f t="shared" si="6"/>
        <v>78.662406770243408</v>
      </c>
      <c r="V21" s="92">
        <f t="shared" si="7"/>
        <v>80.259530560806553</v>
      </c>
      <c r="W21" s="94">
        <f t="shared" si="8"/>
        <v>71.621533075605399</v>
      </c>
      <c r="X21" s="92">
        <f t="shared" si="9"/>
        <v>73.137243018659561</v>
      </c>
      <c r="Y21" s="86"/>
      <c r="Z21" s="49"/>
      <c r="AA21" s="49"/>
      <c r="AB21" s="49"/>
    </row>
    <row r="22" spans="1:28" ht="12.95" customHeight="1" x14ac:dyDescent="0.2">
      <c r="A22" s="3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8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"/>
      <c r="Z22" s="1"/>
      <c r="AA22" s="1"/>
      <c r="AB22" s="1"/>
    </row>
    <row r="23" spans="1:28" ht="12.95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95" customHeight="1" x14ac:dyDescent="0.25">
      <c r="B24" s="27"/>
      <c r="C24" s="1"/>
      <c r="D24" s="1"/>
      <c r="E24" s="48"/>
      <c r="F24" s="1"/>
      <c r="G24" s="1"/>
      <c r="H24" s="1"/>
      <c r="I24" s="48"/>
      <c r="J24" s="1"/>
      <c r="K24" s="1"/>
      <c r="L24" s="1"/>
      <c r="M24" s="32"/>
      <c r="N24" s="1"/>
      <c r="O24" s="48"/>
      <c r="P24" s="1"/>
      <c r="Q24" s="48"/>
      <c r="R24" s="1"/>
      <c r="S24" s="1"/>
      <c r="T24" s="1"/>
      <c r="U24" s="1"/>
      <c r="V24" s="48"/>
      <c r="W24" s="1"/>
      <c r="X24" s="48"/>
      <c r="Y24" s="1"/>
      <c r="Z24" s="1"/>
      <c r="AA24" s="1"/>
      <c r="AB24" s="1"/>
    </row>
    <row r="25" spans="1:28" ht="15.95" customHeight="1" x14ac:dyDescent="0.25">
      <c r="B25" s="27"/>
      <c r="C25" s="1"/>
      <c r="D25" s="1"/>
      <c r="E25" s="48"/>
      <c r="F25" s="1"/>
      <c r="G25" s="1"/>
      <c r="H25" s="1"/>
      <c r="I25" s="48"/>
      <c r="J25" s="1"/>
      <c r="K25" s="1"/>
      <c r="L25" s="1"/>
      <c r="M25" s="32"/>
      <c r="N25" s="1"/>
      <c r="O25" s="48"/>
      <c r="P25" s="1"/>
      <c r="Q25" s="48"/>
      <c r="R25" s="1"/>
      <c r="S25" s="1"/>
      <c r="T25" s="1"/>
      <c r="U25" s="1"/>
      <c r="V25" s="48"/>
      <c r="W25" s="1"/>
      <c r="X25" s="48"/>
      <c r="Y25" s="1"/>
      <c r="Z25" s="1"/>
      <c r="AA25" s="1"/>
      <c r="AB25" s="1"/>
    </row>
    <row r="26" spans="1:28" ht="15.95" customHeight="1" x14ac:dyDescent="0.25">
      <c r="B26" s="27"/>
      <c r="C26" s="1"/>
      <c r="D26" s="1"/>
      <c r="E26" s="49"/>
      <c r="F26" s="1"/>
      <c r="G26" s="1"/>
      <c r="H26" s="1"/>
      <c r="I26" s="49"/>
      <c r="J26" s="1"/>
      <c r="K26" s="1"/>
      <c r="L26" s="1"/>
      <c r="M26" s="32"/>
      <c r="N26" s="1"/>
      <c r="O26" s="49"/>
      <c r="P26" s="1"/>
      <c r="Q26" s="49"/>
      <c r="R26" s="1"/>
      <c r="S26" s="1"/>
      <c r="T26" s="1"/>
      <c r="U26" s="1"/>
      <c r="V26" s="49"/>
      <c r="W26" s="1"/>
      <c r="X26" s="49"/>
      <c r="Y26" s="1"/>
      <c r="Z26" s="1"/>
      <c r="AA26" s="1"/>
    </row>
    <row r="27" spans="1:28" ht="15.95" customHeight="1" x14ac:dyDescent="0.25">
      <c r="B27" s="27"/>
      <c r="C27" s="1"/>
      <c r="D27" s="1"/>
      <c r="E27" s="49"/>
      <c r="F27" s="1"/>
      <c r="G27" s="1"/>
      <c r="H27" s="1"/>
      <c r="I27" s="49"/>
      <c r="J27" s="1"/>
      <c r="K27" s="1"/>
      <c r="L27" s="1"/>
      <c r="M27" s="32"/>
      <c r="N27" s="1"/>
      <c r="O27" s="49"/>
      <c r="P27" s="1"/>
      <c r="Q27" s="49"/>
      <c r="R27" s="1"/>
      <c r="S27" s="1"/>
      <c r="T27" s="1"/>
      <c r="U27" s="1"/>
      <c r="V27" s="49"/>
      <c r="W27" s="1"/>
      <c r="X27" s="49"/>
      <c r="Y27" s="1"/>
      <c r="Z27" s="1"/>
      <c r="AA27" s="1"/>
    </row>
    <row r="28" spans="1:28" ht="12.95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8" ht="12.95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8" ht="12.9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8" ht="12.9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8" ht="12.9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2.9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mergeCells count="15">
    <mergeCell ref="C4:M4"/>
    <mergeCell ref="U4:X4"/>
    <mergeCell ref="C5:F5"/>
    <mergeCell ref="G5:J5"/>
    <mergeCell ref="W5:X5"/>
    <mergeCell ref="W1:X1"/>
    <mergeCell ref="K5:M5"/>
    <mergeCell ref="N5:O5"/>
    <mergeCell ref="P5:Q5"/>
    <mergeCell ref="R5:T5"/>
    <mergeCell ref="N4:T4"/>
    <mergeCell ref="U5:V5"/>
    <mergeCell ref="A2:X2"/>
    <mergeCell ref="A4:A6"/>
    <mergeCell ref="B4:B6"/>
  </mergeCells>
  <pageMargins left="0.11811023622047245" right="0.11811023622047245" top="0.15748031496062992" bottom="0.15748031496062992" header="0.31496062992125984" footer="0.31496062992125984"/>
  <pageSetup paperSize="9" scale="75" orientation="landscape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workbookViewId="0"/>
  </sheetViews>
  <sheetFormatPr defaultRowHeight="12.75" x14ac:dyDescent="0.2"/>
  <cols>
    <col min="1" max="1" width="3.140625" customWidth="1"/>
    <col min="2" max="2" width="63" customWidth="1"/>
    <col min="4" max="4" width="7.7109375" customWidth="1"/>
    <col min="6" max="6" width="7.7109375" customWidth="1"/>
    <col min="7" max="7" width="7" customWidth="1"/>
    <col min="8" max="9" width="9" customWidth="1"/>
    <col min="10" max="10" width="7.5703125" customWidth="1"/>
    <col min="11" max="12" width="9.7109375" customWidth="1"/>
    <col min="13" max="14" width="8.140625" customWidth="1"/>
    <col min="15" max="15" width="7.140625" customWidth="1"/>
    <col min="16" max="16" width="13" customWidth="1"/>
  </cols>
  <sheetData>
    <row r="1" spans="1:16" ht="14.45" customHeight="1" x14ac:dyDescent="0.2">
      <c r="A1" s="35"/>
      <c r="M1" s="320" t="s">
        <v>170</v>
      </c>
      <c r="N1" s="320"/>
      <c r="P1" s="1"/>
    </row>
    <row r="2" spans="1:16" ht="18.95" customHeight="1" x14ac:dyDescent="0.2">
      <c r="A2" s="327" t="s">
        <v>147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P2" s="1"/>
    </row>
    <row r="3" spans="1:16" ht="5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P3" s="1"/>
    </row>
    <row r="4" spans="1:16" ht="49.9" customHeight="1" x14ac:dyDescent="0.2">
      <c r="A4" s="329" t="s">
        <v>1</v>
      </c>
      <c r="B4" s="331" t="s">
        <v>148</v>
      </c>
      <c r="C4" s="333" t="s">
        <v>137</v>
      </c>
      <c r="D4" s="333"/>
      <c r="E4" s="333"/>
      <c r="F4" s="333"/>
      <c r="G4" s="333"/>
      <c r="H4" s="334" t="s">
        <v>169</v>
      </c>
      <c r="I4" s="335"/>
      <c r="J4" s="336"/>
      <c r="K4" s="328" t="s">
        <v>145</v>
      </c>
      <c r="L4" s="328"/>
      <c r="M4" s="328" t="s">
        <v>171</v>
      </c>
      <c r="N4" s="328"/>
      <c r="O4" s="56"/>
      <c r="P4" s="1"/>
    </row>
    <row r="5" spans="1:16" ht="39.950000000000003" customHeight="1" x14ac:dyDescent="0.2">
      <c r="A5" s="330"/>
      <c r="B5" s="332"/>
      <c r="C5" s="79">
        <v>2017</v>
      </c>
      <c r="D5" s="13" t="s">
        <v>139</v>
      </c>
      <c r="E5" s="8">
        <v>2018</v>
      </c>
      <c r="F5" s="13" t="s">
        <v>139</v>
      </c>
      <c r="G5" s="84" t="s">
        <v>142</v>
      </c>
      <c r="H5" s="8">
        <v>2017</v>
      </c>
      <c r="I5" s="8">
        <v>2018</v>
      </c>
      <c r="J5" s="84" t="s">
        <v>142</v>
      </c>
      <c r="K5" s="8">
        <v>2017</v>
      </c>
      <c r="L5" s="8">
        <v>2018</v>
      </c>
      <c r="M5" s="8">
        <v>2017</v>
      </c>
      <c r="N5" s="8">
        <v>2018</v>
      </c>
      <c r="O5" s="56"/>
      <c r="P5" s="87"/>
    </row>
    <row r="6" spans="1:16" x14ac:dyDescent="0.2">
      <c r="A6" s="4" t="s">
        <v>2</v>
      </c>
      <c r="B6" s="4" t="s">
        <v>4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56"/>
      <c r="P6" s="19"/>
    </row>
    <row r="7" spans="1:16" ht="18.95" customHeight="1" x14ac:dyDescent="0.2">
      <c r="A7" s="4">
        <v>1</v>
      </c>
      <c r="B7" s="95" t="s">
        <v>149</v>
      </c>
      <c r="C7" s="192">
        <v>536</v>
      </c>
      <c r="D7" s="193">
        <f t="shared" ref="D7:D27" si="0">(C7*100/C$28)</f>
        <v>0.29963384297174162</v>
      </c>
      <c r="E7" s="194">
        <v>686</v>
      </c>
      <c r="F7" s="193">
        <f t="shared" ref="F7:F27" si="1">(E7*100/E$28)</f>
        <v>0.34907210934200417</v>
      </c>
      <c r="G7" s="201">
        <f t="shared" ref="G7:G28" si="2">E7/C7*100-100</f>
        <v>27.985074626865682</v>
      </c>
      <c r="H7" s="192">
        <v>176</v>
      </c>
      <c r="I7" s="194">
        <v>199</v>
      </c>
      <c r="J7" s="201">
        <f t="shared" ref="J7:J28" si="3">I7/H7*100-100</f>
        <v>13.068181818181813</v>
      </c>
      <c r="K7" s="195">
        <f t="shared" ref="K7:K28" si="4">H7/C7*100</f>
        <v>32.835820895522389</v>
      </c>
      <c r="L7" s="193">
        <f t="shared" ref="L7:L28" si="5">IF(E7&lt;&gt;0,I7/E7*100,0)</f>
        <v>29.008746355685133</v>
      </c>
      <c r="M7" s="196">
        <v>108</v>
      </c>
      <c r="N7" s="194">
        <v>128</v>
      </c>
      <c r="O7" s="56"/>
      <c r="P7" s="88"/>
    </row>
    <row r="8" spans="1:16" ht="18.95" customHeight="1" x14ac:dyDescent="0.2">
      <c r="A8" s="4">
        <v>2</v>
      </c>
      <c r="B8" s="95" t="s">
        <v>150</v>
      </c>
      <c r="C8" s="192">
        <v>27956</v>
      </c>
      <c r="D8" s="193">
        <f t="shared" si="0"/>
        <v>15.627917377085836</v>
      </c>
      <c r="E8" s="194">
        <v>30496</v>
      </c>
      <c r="F8" s="193">
        <f t="shared" si="1"/>
        <v>15.517934470107519</v>
      </c>
      <c r="G8" s="201">
        <f t="shared" si="2"/>
        <v>9.0857061096008067</v>
      </c>
      <c r="H8" s="192">
        <v>18073</v>
      </c>
      <c r="I8" s="194">
        <v>18515</v>
      </c>
      <c r="J8" s="201">
        <f t="shared" si="3"/>
        <v>2.4456371382725735</v>
      </c>
      <c r="K8" s="195">
        <f t="shared" si="4"/>
        <v>64.648018314494209</v>
      </c>
      <c r="L8" s="193">
        <f t="shared" si="5"/>
        <v>60.712880377754466</v>
      </c>
      <c r="M8" s="196">
        <v>7389</v>
      </c>
      <c r="N8" s="194">
        <v>6800</v>
      </c>
      <c r="O8" s="56"/>
      <c r="P8" s="88"/>
    </row>
    <row r="9" spans="1:16" ht="18.95" customHeight="1" x14ac:dyDescent="0.2">
      <c r="A9" s="4">
        <v>3</v>
      </c>
      <c r="B9" s="95" t="s">
        <v>151</v>
      </c>
      <c r="C9" s="192">
        <v>251</v>
      </c>
      <c r="D9" s="193">
        <f t="shared" si="0"/>
        <v>0.14031360930206557</v>
      </c>
      <c r="E9" s="194">
        <v>334</v>
      </c>
      <c r="F9" s="193">
        <f t="shared" si="1"/>
        <v>0.16995639142890581</v>
      </c>
      <c r="G9" s="201">
        <f t="shared" si="2"/>
        <v>33.067729083665341</v>
      </c>
      <c r="H9" s="192">
        <v>113</v>
      </c>
      <c r="I9" s="194">
        <v>121</v>
      </c>
      <c r="J9" s="201">
        <f t="shared" si="3"/>
        <v>7.0796460176991332</v>
      </c>
      <c r="K9" s="195">
        <f t="shared" si="4"/>
        <v>45.019920318725099</v>
      </c>
      <c r="L9" s="193">
        <f t="shared" si="5"/>
        <v>36.227544910179645</v>
      </c>
      <c r="M9" s="196">
        <v>75</v>
      </c>
      <c r="N9" s="194">
        <v>94</v>
      </c>
      <c r="O9" s="56"/>
      <c r="P9" s="88"/>
    </row>
    <row r="10" spans="1:16" ht="18.95" customHeight="1" x14ac:dyDescent="0.2">
      <c r="A10" s="4">
        <v>4</v>
      </c>
      <c r="B10" s="95" t="s">
        <v>152</v>
      </c>
      <c r="C10" s="192">
        <v>608</v>
      </c>
      <c r="D10" s="193">
        <f t="shared" si="0"/>
        <v>0.33988316516197559</v>
      </c>
      <c r="E10" s="194">
        <v>668</v>
      </c>
      <c r="F10" s="193">
        <f t="shared" si="1"/>
        <v>0.33991278285781162</v>
      </c>
      <c r="G10" s="201">
        <f t="shared" si="2"/>
        <v>9.8684210526315752</v>
      </c>
      <c r="H10" s="192">
        <v>273</v>
      </c>
      <c r="I10" s="194">
        <v>298</v>
      </c>
      <c r="J10" s="201">
        <f t="shared" si="3"/>
        <v>9.1575091575091534</v>
      </c>
      <c r="K10" s="195">
        <f t="shared" si="4"/>
        <v>44.901315789473685</v>
      </c>
      <c r="L10" s="193">
        <f t="shared" si="5"/>
        <v>44.610778443113773</v>
      </c>
      <c r="M10" s="196">
        <v>204</v>
      </c>
      <c r="N10" s="194">
        <v>219</v>
      </c>
      <c r="O10" s="56"/>
      <c r="P10" s="88"/>
    </row>
    <row r="11" spans="1:16" ht="32.450000000000003" customHeight="1" x14ac:dyDescent="0.2">
      <c r="A11" s="4">
        <v>5</v>
      </c>
      <c r="B11" s="214" t="s">
        <v>415</v>
      </c>
      <c r="C11" s="192">
        <v>2219</v>
      </c>
      <c r="D11" s="193">
        <f t="shared" si="0"/>
        <v>1.2404617491684602</v>
      </c>
      <c r="E11" s="194">
        <v>2855</v>
      </c>
      <c r="F11" s="193">
        <f t="shared" si="1"/>
        <v>1.452770950687204</v>
      </c>
      <c r="G11" s="201">
        <f t="shared" si="2"/>
        <v>28.661559260928357</v>
      </c>
      <c r="H11" s="192">
        <v>1505</v>
      </c>
      <c r="I11" s="194">
        <v>1815</v>
      </c>
      <c r="J11" s="201">
        <f t="shared" si="3"/>
        <v>20.598006644518279</v>
      </c>
      <c r="K11" s="195">
        <f t="shared" si="4"/>
        <v>67.823343848580436</v>
      </c>
      <c r="L11" s="193">
        <f t="shared" si="5"/>
        <v>63.572679509632223</v>
      </c>
      <c r="M11" s="196">
        <v>836</v>
      </c>
      <c r="N11" s="194">
        <v>930</v>
      </c>
      <c r="O11" s="56"/>
      <c r="P11" s="88"/>
    </row>
    <row r="12" spans="1:16" ht="17.45" customHeight="1" x14ac:dyDescent="0.2">
      <c r="A12" s="4">
        <v>6</v>
      </c>
      <c r="B12" s="95" t="s">
        <v>153</v>
      </c>
      <c r="C12" s="192">
        <v>81204</v>
      </c>
      <c r="D12" s="193">
        <f t="shared" si="0"/>
        <v>45.394527210218854</v>
      </c>
      <c r="E12" s="194">
        <v>90322</v>
      </c>
      <c r="F12" s="193">
        <f t="shared" si="1"/>
        <v>45.960482594735424</v>
      </c>
      <c r="G12" s="201">
        <f t="shared" si="2"/>
        <v>11.228510910792579</v>
      </c>
      <c r="H12" s="192">
        <v>49859</v>
      </c>
      <c r="I12" s="194">
        <v>50475</v>
      </c>
      <c r="J12" s="201">
        <f t="shared" si="3"/>
        <v>1.2354840650634884</v>
      </c>
      <c r="K12" s="195">
        <f t="shared" si="4"/>
        <v>61.399684744593863</v>
      </c>
      <c r="L12" s="193">
        <f t="shared" si="5"/>
        <v>55.883394964681919</v>
      </c>
      <c r="M12" s="196">
        <v>43817</v>
      </c>
      <c r="N12" s="194">
        <v>43929</v>
      </c>
      <c r="O12" s="56"/>
      <c r="P12" s="88"/>
    </row>
    <row r="13" spans="1:16" ht="17.45" customHeight="1" x14ac:dyDescent="0.2">
      <c r="A13" s="4">
        <v>7</v>
      </c>
      <c r="B13" s="95" t="s">
        <v>154</v>
      </c>
      <c r="C13" s="192">
        <v>2602</v>
      </c>
      <c r="D13" s="193">
        <f t="shared" si="0"/>
        <v>1.4545657824859546</v>
      </c>
      <c r="E13" s="194">
        <v>2819</v>
      </c>
      <c r="F13" s="193">
        <f t="shared" si="1"/>
        <v>1.4344522977188188</v>
      </c>
      <c r="G13" s="201">
        <f t="shared" si="2"/>
        <v>8.3397386625672567</v>
      </c>
      <c r="H13" s="192">
        <v>1675</v>
      </c>
      <c r="I13" s="194">
        <v>1701</v>
      </c>
      <c r="J13" s="201">
        <f t="shared" si="3"/>
        <v>1.5522388059701484</v>
      </c>
      <c r="K13" s="195">
        <f t="shared" si="4"/>
        <v>64.373558800922368</v>
      </c>
      <c r="L13" s="193">
        <f t="shared" si="5"/>
        <v>60.340546293011712</v>
      </c>
      <c r="M13" s="196">
        <v>989</v>
      </c>
      <c r="N13" s="194">
        <v>959</v>
      </c>
      <c r="O13" s="56"/>
      <c r="P13" s="88"/>
    </row>
    <row r="14" spans="1:16" ht="17.45" customHeight="1" x14ac:dyDescent="0.2">
      <c r="A14" s="4">
        <v>8</v>
      </c>
      <c r="B14" s="95" t="s">
        <v>155</v>
      </c>
      <c r="C14" s="192">
        <v>1204</v>
      </c>
      <c r="D14" s="193">
        <f t="shared" si="0"/>
        <v>0.67305810995891213</v>
      </c>
      <c r="E14" s="194">
        <v>1343</v>
      </c>
      <c r="F14" s="193">
        <f t="shared" si="1"/>
        <v>0.6833875260150315</v>
      </c>
      <c r="G14" s="201">
        <f t="shared" si="2"/>
        <v>11.54485049833886</v>
      </c>
      <c r="H14" s="192">
        <v>896</v>
      </c>
      <c r="I14" s="194">
        <v>919</v>
      </c>
      <c r="J14" s="201">
        <f t="shared" si="3"/>
        <v>2.5669642857142776</v>
      </c>
      <c r="K14" s="195">
        <f t="shared" si="4"/>
        <v>74.418604651162795</v>
      </c>
      <c r="L14" s="193">
        <f t="shared" si="5"/>
        <v>68.428890543559191</v>
      </c>
      <c r="M14" s="196">
        <v>772</v>
      </c>
      <c r="N14" s="194">
        <v>778</v>
      </c>
      <c r="O14" s="56"/>
      <c r="P14" s="88"/>
    </row>
    <row r="15" spans="1:16" ht="17.45" customHeight="1" x14ac:dyDescent="0.2">
      <c r="A15" s="4">
        <v>9</v>
      </c>
      <c r="B15" s="95" t="s">
        <v>156</v>
      </c>
      <c r="C15" s="192">
        <v>8127</v>
      </c>
      <c r="D15" s="193">
        <f t="shared" si="0"/>
        <v>4.5431422422226566</v>
      </c>
      <c r="E15" s="194">
        <v>8649</v>
      </c>
      <c r="F15" s="193">
        <f t="shared" si="1"/>
        <v>4.4010563756545098</v>
      </c>
      <c r="G15" s="201">
        <f t="shared" si="2"/>
        <v>6.4230343300110775</v>
      </c>
      <c r="H15" s="192">
        <v>5475</v>
      </c>
      <c r="I15" s="194">
        <v>5431</v>
      </c>
      <c r="J15" s="201">
        <f t="shared" si="3"/>
        <v>-0.80365296803653052</v>
      </c>
      <c r="K15" s="195">
        <f t="shared" si="4"/>
        <v>67.368032484311556</v>
      </c>
      <c r="L15" s="193">
        <f t="shared" si="5"/>
        <v>62.793386518672676</v>
      </c>
      <c r="M15" s="196">
        <v>3732</v>
      </c>
      <c r="N15" s="194">
        <v>3575</v>
      </c>
      <c r="O15" s="56"/>
      <c r="P15" s="88"/>
    </row>
    <row r="16" spans="1:16" ht="17.45" customHeight="1" x14ac:dyDescent="0.2">
      <c r="A16" s="4">
        <v>10</v>
      </c>
      <c r="B16" s="95" t="s">
        <v>157</v>
      </c>
      <c r="C16" s="192">
        <v>221</v>
      </c>
      <c r="D16" s="193">
        <f t="shared" si="0"/>
        <v>0.12354305838946809</v>
      </c>
      <c r="E16" s="194">
        <v>290</v>
      </c>
      <c r="F16" s="193">
        <f t="shared" si="1"/>
        <v>0.14756692668976853</v>
      </c>
      <c r="G16" s="201">
        <f t="shared" si="2"/>
        <v>31.221719457013563</v>
      </c>
      <c r="H16" s="196">
        <v>125</v>
      </c>
      <c r="I16" s="194">
        <v>149</v>
      </c>
      <c r="J16" s="201">
        <f t="shared" si="3"/>
        <v>19.199999999999989</v>
      </c>
      <c r="K16" s="195">
        <f t="shared" si="4"/>
        <v>56.561085972850677</v>
      </c>
      <c r="L16" s="193">
        <f t="shared" si="5"/>
        <v>51.379310344827587</v>
      </c>
      <c r="M16" s="196">
        <v>83</v>
      </c>
      <c r="N16" s="194">
        <v>81</v>
      </c>
      <c r="O16" s="56"/>
      <c r="P16" s="88"/>
    </row>
    <row r="17" spans="1:16" ht="17.45" customHeight="1" x14ac:dyDescent="0.2">
      <c r="A17" s="4">
        <v>11</v>
      </c>
      <c r="B17" s="95" t="s">
        <v>158</v>
      </c>
      <c r="C17" s="196">
        <v>12716</v>
      </c>
      <c r="D17" s="193">
        <f t="shared" si="0"/>
        <v>7.1084775134863181</v>
      </c>
      <c r="E17" s="194">
        <v>13507</v>
      </c>
      <c r="F17" s="193">
        <f t="shared" si="1"/>
        <v>6.8730568234438048</v>
      </c>
      <c r="G17" s="201">
        <f t="shared" si="2"/>
        <v>6.2205095942120039</v>
      </c>
      <c r="H17" s="196">
        <v>7302</v>
      </c>
      <c r="I17" s="194">
        <v>7109</v>
      </c>
      <c r="J17" s="201">
        <f t="shared" si="3"/>
        <v>-2.6431114763078511</v>
      </c>
      <c r="K17" s="195">
        <f t="shared" si="4"/>
        <v>57.423718150361744</v>
      </c>
      <c r="L17" s="193">
        <f t="shared" si="5"/>
        <v>52.631968608869471</v>
      </c>
      <c r="M17" s="196">
        <v>4863</v>
      </c>
      <c r="N17" s="194">
        <v>4599</v>
      </c>
      <c r="O17" s="56"/>
      <c r="P17" s="88"/>
    </row>
    <row r="18" spans="1:16" ht="17.45" customHeight="1" x14ac:dyDescent="0.2">
      <c r="A18" s="4">
        <v>12</v>
      </c>
      <c r="B18" s="95" t="s">
        <v>159</v>
      </c>
      <c r="C18" s="196">
        <v>3811</v>
      </c>
      <c r="D18" s="193">
        <f t="shared" si="0"/>
        <v>2.130418984263633</v>
      </c>
      <c r="E18" s="194">
        <v>4346</v>
      </c>
      <c r="F18" s="193">
        <f t="shared" si="1"/>
        <v>2.2114684944611516</v>
      </c>
      <c r="G18" s="201">
        <f t="shared" si="2"/>
        <v>14.038310154815008</v>
      </c>
      <c r="H18" s="196">
        <v>1990</v>
      </c>
      <c r="I18" s="194">
        <v>2051</v>
      </c>
      <c r="J18" s="201">
        <f t="shared" si="3"/>
        <v>3.0653266331658386</v>
      </c>
      <c r="K18" s="195">
        <f t="shared" si="4"/>
        <v>52.217265809498812</v>
      </c>
      <c r="L18" s="193">
        <f t="shared" si="5"/>
        <v>47.192820984813622</v>
      </c>
      <c r="M18" s="196">
        <v>1515</v>
      </c>
      <c r="N18" s="194">
        <v>1575</v>
      </c>
      <c r="O18" s="56"/>
      <c r="P18" s="88"/>
    </row>
    <row r="19" spans="1:16" ht="33.200000000000003" customHeight="1" x14ac:dyDescent="0.2">
      <c r="A19" s="4">
        <v>13</v>
      </c>
      <c r="B19" s="95" t="s">
        <v>160</v>
      </c>
      <c r="C19" s="196">
        <v>21252</v>
      </c>
      <c r="D19" s="193">
        <f t="shared" si="0"/>
        <v>11.880258266484054</v>
      </c>
      <c r="E19" s="194">
        <v>21244</v>
      </c>
      <c r="F19" s="193">
        <f t="shared" si="1"/>
        <v>10.810040657232561</v>
      </c>
      <c r="G19" s="201">
        <f t="shared" si="2"/>
        <v>-3.7643515904377978E-2</v>
      </c>
      <c r="H19" s="196">
        <v>14528</v>
      </c>
      <c r="I19" s="194">
        <v>13374</v>
      </c>
      <c r="J19" s="201">
        <f t="shared" si="3"/>
        <v>-7.9432819383259954</v>
      </c>
      <c r="K19" s="195">
        <f t="shared" si="4"/>
        <v>68.360624882364007</v>
      </c>
      <c r="L19" s="193">
        <f t="shared" si="5"/>
        <v>62.954245904726037</v>
      </c>
      <c r="M19" s="196">
        <v>12663</v>
      </c>
      <c r="N19" s="194">
        <v>11594</v>
      </c>
      <c r="O19" s="56"/>
      <c r="P19" s="88"/>
    </row>
    <row r="20" spans="1:16" ht="30.95" customHeight="1" x14ac:dyDescent="0.2">
      <c r="A20" s="4">
        <v>14</v>
      </c>
      <c r="B20" s="95" t="s">
        <v>161</v>
      </c>
      <c r="C20" s="196">
        <v>541</v>
      </c>
      <c r="D20" s="193">
        <f t="shared" si="0"/>
        <v>0.30242893479050786</v>
      </c>
      <c r="E20" s="194">
        <v>825</v>
      </c>
      <c r="F20" s="193">
        <f t="shared" si="1"/>
        <v>0.41980246385882425</v>
      </c>
      <c r="G20" s="201">
        <f t="shared" si="2"/>
        <v>52.495378927911275</v>
      </c>
      <c r="H20" s="196">
        <v>383</v>
      </c>
      <c r="I20" s="194">
        <v>559</v>
      </c>
      <c r="J20" s="201">
        <f t="shared" si="3"/>
        <v>45.953002610966053</v>
      </c>
      <c r="K20" s="195">
        <f t="shared" si="4"/>
        <v>70.794824399260619</v>
      </c>
      <c r="L20" s="193">
        <f t="shared" si="5"/>
        <v>67.757575757575765</v>
      </c>
      <c r="M20" s="196">
        <v>319</v>
      </c>
      <c r="N20" s="194">
        <v>472</v>
      </c>
      <c r="O20" s="56"/>
      <c r="P20" s="88"/>
    </row>
    <row r="21" spans="1:16" ht="30.95" customHeight="1" x14ac:dyDescent="0.2">
      <c r="A21" s="4">
        <v>15</v>
      </c>
      <c r="B21" s="95" t="s">
        <v>162</v>
      </c>
      <c r="C21" s="196">
        <v>3021</v>
      </c>
      <c r="D21" s="193">
        <f t="shared" si="0"/>
        <v>1.6887944768985661</v>
      </c>
      <c r="E21" s="194">
        <v>3561</v>
      </c>
      <c r="F21" s="193">
        <f t="shared" si="1"/>
        <v>1.8120200894560887</v>
      </c>
      <c r="G21" s="201">
        <f t="shared" si="2"/>
        <v>17.874875868917584</v>
      </c>
      <c r="H21" s="196">
        <v>1879</v>
      </c>
      <c r="I21" s="194">
        <v>2025</v>
      </c>
      <c r="J21" s="201">
        <f t="shared" si="3"/>
        <v>7.7700904736561967</v>
      </c>
      <c r="K21" s="195">
        <f t="shared" si="4"/>
        <v>62.197947699437272</v>
      </c>
      <c r="L21" s="193">
        <f t="shared" si="5"/>
        <v>56.866048862679023</v>
      </c>
      <c r="M21" s="196">
        <v>1311</v>
      </c>
      <c r="N21" s="194">
        <v>1418</v>
      </c>
      <c r="O21" s="56"/>
      <c r="P21" s="88"/>
    </row>
    <row r="22" spans="1:16" ht="45.75" customHeight="1" x14ac:dyDescent="0.2">
      <c r="A22" s="4">
        <v>16</v>
      </c>
      <c r="B22" s="95" t="s">
        <v>163</v>
      </c>
      <c r="C22" s="196">
        <v>114</v>
      </c>
      <c r="D22" s="193">
        <f t="shared" si="0"/>
        <v>6.3728093467870423E-2</v>
      </c>
      <c r="E22" s="194">
        <v>198</v>
      </c>
      <c r="F22" s="193">
        <f t="shared" si="1"/>
        <v>0.10075259132611782</v>
      </c>
      <c r="G22" s="201">
        <f t="shared" si="2"/>
        <v>73.684210526315809</v>
      </c>
      <c r="H22" s="196">
        <v>50</v>
      </c>
      <c r="I22" s="194">
        <v>96</v>
      </c>
      <c r="J22" s="201">
        <f t="shared" si="3"/>
        <v>92</v>
      </c>
      <c r="K22" s="195">
        <f t="shared" si="4"/>
        <v>43.859649122807014</v>
      </c>
      <c r="L22" s="193">
        <f t="shared" si="5"/>
        <v>48.484848484848484</v>
      </c>
      <c r="M22" s="196">
        <v>31</v>
      </c>
      <c r="N22" s="194">
        <v>63</v>
      </c>
      <c r="O22" s="56"/>
      <c r="P22" s="88"/>
    </row>
    <row r="23" spans="1:16" ht="30.95" customHeight="1" x14ac:dyDescent="0.2">
      <c r="A23" s="4">
        <v>17</v>
      </c>
      <c r="B23" s="95" t="s">
        <v>164</v>
      </c>
      <c r="C23" s="196">
        <v>4948</v>
      </c>
      <c r="D23" s="193">
        <f t="shared" si="0"/>
        <v>2.7660228638510773</v>
      </c>
      <c r="E23" s="194">
        <v>6271</v>
      </c>
      <c r="F23" s="193">
        <f t="shared" si="1"/>
        <v>3.1910075767984085</v>
      </c>
      <c r="G23" s="201">
        <f t="shared" si="2"/>
        <v>26.738075990299109</v>
      </c>
      <c r="H23" s="196">
        <v>1984</v>
      </c>
      <c r="I23" s="194">
        <v>2496</v>
      </c>
      <c r="J23" s="201">
        <f t="shared" si="3"/>
        <v>25.806451612903231</v>
      </c>
      <c r="K23" s="195">
        <f t="shared" si="4"/>
        <v>40.09700889248181</v>
      </c>
      <c r="L23" s="193">
        <f t="shared" si="5"/>
        <v>39.80226439164408</v>
      </c>
      <c r="M23" s="196">
        <v>1027</v>
      </c>
      <c r="N23" s="194">
        <v>1164</v>
      </c>
      <c r="O23" s="56"/>
      <c r="P23" s="88"/>
    </row>
    <row r="24" spans="1:16" ht="15.95" customHeight="1" x14ac:dyDescent="0.2">
      <c r="A24" s="4">
        <v>18</v>
      </c>
      <c r="B24" s="95" t="s">
        <v>165</v>
      </c>
      <c r="C24" s="196">
        <v>2634</v>
      </c>
      <c r="D24" s="193">
        <f t="shared" si="0"/>
        <v>1.4724543701260586</v>
      </c>
      <c r="E24" s="194">
        <v>2798</v>
      </c>
      <c r="F24" s="193">
        <f t="shared" si="1"/>
        <v>1.4237664168205941</v>
      </c>
      <c r="G24" s="201">
        <f t="shared" si="2"/>
        <v>6.2262718299164845</v>
      </c>
      <c r="H24" s="196">
        <v>1681</v>
      </c>
      <c r="I24" s="194">
        <v>1620</v>
      </c>
      <c r="J24" s="201">
        <f t="shared" si="3"/>
        <v>-3.628792385484843</v>
      </c>
      <c r="K24" s="195">
        <f t="shared" si="4"/>
        <v>63.819286256643892</v>
      </c>
      <c r="L24" s="193">
        <f t="shared" si="5"/>
        <v>57.898498927805576</v>
      </c>
      <c r="M24" s="196">
        <v>1442</v>
      </c>
      <c r="N24" s="194">
        <v>1385</v>
      </c>
      <c r="O24" s="56"/>
      <c r="P24" s="88"/>
    </row>
    <row r="25" spans="1:16" ht="17.45" customHeight="1" x14ac:dyDescent="0.2">
      <c r="A25" s="4">
        <v>19</v>
      </c>
      <c r="B25" s="95" t="s">
        <v>166</v>
      </c>
      <c r="C25" s="196">
        <v>4849</v>
      </c>
      <c r="D25" s="193">
        <f t="shared" si="0"/>
        <v>2.7106800458395059</v>
      </c>
      <c r="E25" s="194">
        <v>5287</v>
      </c>
      <c r="F25" s="193">
        <f t="shared" si="1"/>
        <v>2.6902977289958834</v>
      </c>
      <c r="G25" s="201">
        <f t="shared" si="2"/>
        <v>9.0327902660342261</v>
      </c>
      <c r="H25" s="196">
        <v>3286</v>
      </c>
      <c r="I25" s="194">
        <v>3121</v>
      </c>
      <c r="J25" s="201">
        <f t="shared" si="3"/>
        <v>-5.0213024954351795</v>
      </c>
      <c r="K25" s="195">
        <f t="shared" si="4"/>
        <v>67.766549804083326</v>
      </c>
      <c r="L25" s="193">
        <f t="shared" si="5"/>
        <v>59.031586911291846</v>
      </c>
      <c r="M25" s="196">
        <v>3106</v>
      </c>
      <c r="N25" s="194">
        <v>2957</v>
      </c>
      <c r="O25" s="56"/>
      <c r="P25" s="88"/>
    </row>
    <row r="26" spans="1:16" ht="15.95" customHeight="1" x14ac:dyDescent="0.2">
      <c r="A26" s="4">
        <v>20</v>
      </c>
      <c r="B26" s="95" t="s">
        <v>167</v>
      </c>
      <c r="C26" s="196">
        <v>30</v>
      </c>
      <c r="D26" s="193">
        <f t="shared" si="0"/>
        <v>1.6770550912597479E-2</v>
      </c>
      <c r="E26" s="194">
        <v>22</v>
      </c>
      <c r="F26" s="193">
        <f t="shared" si="1"/>
        <v>1.1194732369568647E-2</v>
      </c>
      <c r="G26" s="201">
        <f t="shared" si="2"/>
        <v>-26.666666666666671</v>
      </c>
      <c r="H26" s="196">
        <v>16</v>
      </c>
      <c r="I26" s="194">
        <v>7</v>
      </c>
      <c r="J26" s="201">
        <f t="shared" si="3"/>
        <v>-56.25</v>
      </c>
      <c r="K26" s="195">
        <f t="shared" si="4"/>
        <v>53.333333333333336</v>
      </c>
      <c r="L26" s="193">
        <f t="shared" si="5"/>
        <v>31.818181818181817</v>
      </c>
      <c r="M26" s="196">
        <v>13</v>
      </c>
      <c r="N26" s="194">
        <v>5</v>
      </c>
      <c r="O26" s="56"/>
      <c r="P26" s="88"/>
    </row>
    <row r="27" spans="1:16" ht="14.45" customHeight="1" x14ac:dyDescent="0.2">
      <c r="A27" s="4">
        <v>21</v>
      </c>
      <c r="B27" s="95" t="s">
        <v>168</v>
      </c>
      <c r="C27" s="196">
        <v>41</v>
      </c>
      <c r="D27" s="193">
        <f t="shared" si="0"/>
        <v>2.2919752913883221E-2</v>
      </c>
      <c r="E27" s="194">
        <v>0</v>
      </c>
      <c r="F27" s="193">
        <f t="shared" si="1"/>
        <v>0</v>
      </c>
      <c r="G27" s="201">
        <f t="shared" si="2"/>
        <v>-100</v>
      </c>
      <c r="H27" s="196">
        <v>19</v>
      </c>
      <c r="I27" s="194">
        <v>0</v>
      </c>
      <c r="J27" s="201">
        <f t="shared" si="3"/>
        <v>-100</v>
      </c>
      <c r="K27" s="195">
        <f t="shared" si="4"/>
        <v>46.341463414634148</v>
      </c>
      <c r="L27" s="193">
        <f t="shared" si="5"/>
        <v>0</v>
      </c>
      <c r="M27" s="196">
        <v>5</v>
      </c>
      <c r="N27" s="194">
        <v>0</v>
      </c>
      <c r="O27" s="56"/>
      <c r="P27" s="88"/>
    </row>
    <row r="28" spans="1:16" ht="14.25" x14ac:dyDescent="0.2">
      <c r="A28" s="4">
        <v>22</v>
      </c>
      <c r="B28" s="78" t="s">
        <v>136</v>
      </c>
      <c r="C28" s="197">
        <f>SUM(C7:C27)</f>
        <v>178885</v>
      </c>
      <c r="D28" s="198" t="s">
        <v>140</v>
      </c>
      <c r="E28" s="197">
        <f>SUM(E7:E27)</f>
        <v>196521</v>
      </c>
      <c r="F28" s="198" t="s">
        <v>140</v>
      </c>
      <c r="G28" s="202">
        <f t="shared" si="2"/>
        <v>9.8588478631522918</v>
      </c>
      <c r="H28" s="199">
        <f>SUM(H7:H27)</f>
        <v>111288</v>
      </c>
      <c r="I28" s="199">
        <f>SUM(I7:I27)</f>
        <v>112081</v>
      </c>
      <c r="J28" s="202">
        <f t="shared" si="3"/>
        <v>0.71256559557184573</v>
      </c>
      <c r="K28" s="200">
        <f t="shared" si="4"/>
        <v>62.212035665371616</v>
      </c>
      <c r="L28" s="203">
        <f t="shared" si="5"/>
        <v>57.032581759710155</v>
      </c>
      <c r="M28" s="197">
        <f>SUM(M7:M27)</f>
        <v>84300</v>
      </c>
      <c r="N28" s="197">
        <f>SUM(N7:N27)</f>
        <v>82725</v>
      </c>
      <c r="O28" s="56"/>
      <c r="P28" s="49"/>
    </row>
    <row r="29" spans="1:16" ht="12.95" customHeight="1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P29" s="1"/>
    </row>
    <row r="30" spans="1:16" ht="12.95" customHeight="1" x14ac:dyDescent="0.2">
      <c r="B30" s="1"/>
      <c r="C30" s="1"/>
      <c r="D30" s="1"/>
      <c r="E30" s="1"/>
      <c r="F30" s="1"/>
      <c r="G30" s="32"/>
      <c r="H30" s="1"/>
      <c r="I30" s="1"/>
      <c r="J30" s="1"/>
      <c r="K30" s="1"/>
      <c r="L30" s="1"/>
      <c r="M30" s="1"/>
      <c r="N30" s="1"/>
      <c r="O30" s="1"/>
      <c r="P30" s="1"/>
    </row>
    <row r="31" spans="1:16" ht="15.95" customHeight="1" x14ac:dyDescent="0.25">
      <c r="B31" s="27"/>
      <c r="C31" s="1"/>
      <c r="D31" s="1"/>
      <c r="E31" s="48"/>
      <c r="F31" s="1"/>
      <c r="G31" s="32"/>
      <c r="H31" s="1"/>
      <c r="I31" s="48"/>
      <c r="J31" s="1"/>
      <c r="K31" s="1"/>
      <c r="L31" s="1"/>
      <c r="M31" s="1"/>
      <c r="N31" s="48"/>
      <c r="O31" s="1"/>
      <c r="P31" s="1"/>
    </row>
    <row r="32" spans="1:16" ht="15.95" customHeight="1" x14ac:dyDescent="0.25">
      <c r="B32" s="27"/>
      <c r="C32" s="1"/>
      <c r="D32" s="1"/>
      <c r="E32" s="48"/>
      <c r="F32" s="1"/>
      <c r="G32" s="32"/>
      <c r="H32" s="1"/>
      <c r="I32" s="48"/>
      <c r="J32" s="1"/>
      <c r="K32" s="1"/>
      <c r="L32" s="1"/>
      <c r="M32" s="1"/>
      <c r="N32" s="48"/>
      <c r="O32" s="1"/>
      <c r="P32" s="1"/>
    </row>
    <row r="33" spans="2:16" ht="15.95" customHeight="1" x14ac:dyDescent="0.25">
      <c r="B33" s="27"/>
      <c r="C33" s="1"/>
      <c r="D33" s="1"/>
      <c r="E33" s="49"/>
      <c r="F33" s="1"/>
      <c r="G33" s="32"/>
      <c r="H33" s="1"/>
      <c r="I33" s="49"/>
      <c r="J33" s="1"/>
      <c r="K33" s="1"/>
      <c r="L33" s="1"/>
      <c r="M33" s="1"/>
      <c r="N33" s="49"/>
      <c r="O33" s="1"/>
      <c r="P33" s="1"/>
    </row>
    <row r="34" spans="2:16" ht="15.95" customHeight="1" x14ac:dyDescent="0.25">
      <c r="B34" s="27"/>
      <c r="C34" s="1"/>
      <c r="D34" s="1"/>
      <c r="E34" s="49"/>
      <c r="F34" s="1"/>
      <c r="G34" s="32"/>
      <c r="H34" s="1"/>
      <c r="I34" s="49"/>
      <c r="J34" s="1"/>
      <c r="K34" s="1"/>
      <c r="L34" s="1"/>
      <c r="M34" s="1"/>
      <c r="N34" s="49"/>
      <c r="O34" s="1"/>
      <c r="P34" s="1"/>
    </row>
    <row r="35" spans="2:16" ht="12.95" customHeight="1" x14ac:dyDescent="0.2">
      <c r="B35" s="1"/>
      <c r="C35" s="1"/>
      <c r="D35" s="1"/>
      <c r="E35" s="1"/>
      <c r="F35" s="1"/>
      <c r="G35" s="32"/>
      <c r="H35" s="1"/>
      <c r="I35" s="1"/>
      <c r="J35" s="1"/>
      <c r="K35" s="1"/>
      <c r="L35" s="1"/>
      <c r="M35" s="1"/>
      <c r="N35" s="1"/>
      <c r="O35" s="1"/>
      <c r="P35" s="1"/>
    </row>
    <row r="36" spans="2:16" ht="12.95" customHeight="1" x14ac:dyDescent="0.2">
      <c r="B36" s="1"/>
      <c r="C36" s="1"/>
      <c r="D36" s="1"/>
      <c r="E36" s="1"/>
      <c r="F36" s="1"/>
      <c r="G36" s="32"/>
      <c r="H36" s="1"/>
      <c r="I36" s="1"/>
      <c r="J36" s="1"/>
      <c r="K36" s="1"/>
      <c r="L36" s="1"/>
      <c r="M36" s="1"/>
      <c r="N36" s="1"/>
      <c r="O36" s="1"/>
      <c r="P36" s="1"/>
    </row>
    <row r="37" spans="2:16" ht="12.95" customHeight="1" x14ac:dyDescent="0.2">
      <c r="B37" s="1"/>
      <c r="C37" s="1"/>
      <c r="D37" s="1"/>
      <c r="E37" s="1"/>
      <c r="F37" s="1"/>
      <c r="G37" s="32"/>
      <c r="H37" s="1"/>
      <c r="I37" s="1"/>
      <c r="J37" s="1"/>
      <c r="K37" s="1"/>
      <c r="L37" s="1"/>
      <c r="M37" s="1"/>
      <c r="N37" s="1"/>
      <c r="O37" s="1"/>
      <c r="P37" s="1"/>
    </row>
    <row r="38" spans="2:16" ht="12.95" customHeight="1" x14ac:dyDescent="0.2">
      <c r="B38" s="1"/>
      <c r="C38" s="1"/>
      <c r="D38" s="1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</row>
    <row r="39" spans="2:16" ht="12.95" customHeight="1" x14ac:dyDescent="0.2">
      <c r="B39" s="1"/>
      <c r="C39" s="1"/>
      <c r="D39" s="1"/>
      <c r="E39" s="1"/>
      <c r="F39" s="1"/>
      <c r="G39" s="32"/>
      <c r="H39" s="1"/>
      <c r="I39" s="1"/>
      <c r="J39" s="1"/>
      <c r="K39" s="1"/>
      <c r="L39" s="1"/>
      <c r="M39" s="1"/>
      <c r="N39" s="1"/>
      <c r="O39" s="1"/>
      <c r="P39" s="1"/>
    </row>
    <row r="40" spans="2:16" ht="12.95" customHeight="1" x14ac:dyDescent="0.2">
      <c r="B40" s="1"/>
      <c r="C40" s="1"/>
      <c r="D40" s="1"/>
      <c r="E40" s="1"/>
      <c r="F40" s="1"/>
      <c r="G40" s="32"/>
      <c r="H40" s="1"/>
      <c r="I40" s="1"/>
      <c r="J40" s="1"/>
      <c r="K40" s="1"/>
      <c r="L40" s="97"/>
      <c r="M40" s="1"/>
      <c r="N40" s="1"/>
      <c r="O40" s="1"/>
      <c r="P40" s="1"/>
    </row>
    <row r="41" spans="2:16" ht="12.95" customHeight="1" x14ac:dyDescent="0.2">
      <c r="B41" s="1"/>
      <c r="C41" s="1"/>
      <c r="D41" s="1"/>
      <c r="E41" s="1"/>
      <c r="F41" s="1"/>
      <c r="G41" s="32"/>
      <c r="H41" s="1"/>
      <c r="I41" s="1"/>
      <c r="J41" s="1"/>
      <c r="K41" s="1"/>
      <c r="L41" s="1"/>
      <c r="M41" s="1"/>
      <c r="N41" s="1"/>
      <c r="O41" s="1"/>
      <c r="P41" s="1"/>
    </row>
    <row r="42" spans="2:16" ht="12.95" customHeight="1" x14ac:dyDescent="0.2">
      <c r="B42" s="1"/>
      <c r="C42" s="1"/>
      <c r="D42" s="1"/>
      <c r="E42" s="1"/>
      <c r="F42" s="1"/>
      <c r="G42" s="32"/>
      <c r="H42" s="1"/>
      <c r="I42" s="1"/>
      <c r="J42" s="1"/>
      <c r="K42" s="1"/>
      <c r="L42" s="1"/>
      <c r="M42" s="1"/>
      <c r="N42" s="1"/>
      <c r="O42" s="1"/>
      <c r="P42" s="1"/>
    </row>
    <row r="43" spans="2:16" ht="12.95" customHeight="1" x14ac:dyDescent="0.2">
      <c r="B43" s="1"/>
      <c r="C43" s="1"/>
      <c r="D43" s="1"/>
      <c r="E43" s="1"/>
      <c r="F43" s="1"/>
      <c r="G43" s="32"/>
      <c r="H43" s="1"/>
      <c r="I43" s="1"/>
      <c r="J43" s="1"/>
      <c r="K43" s="1"/>
      <c r="L43" s="1"/>
      <c r="M43" s="1"/>
      <c r="N43" s="1"/>
      <c r="O43" s="1"/>
      <c r="P43" s="1"/>
    </row>
    <row r="44" spans="2:16" ht="12.95" customHeight="1" x14ac:dyDescent="0.2">
      <c r="B44" s="1"/>
      <c r="C44" s="1"/>
      <c r="D44" s="1"/>
      <c r="E44" s="1"/>
      <c r="F44" s="1"/>
      <c r="G44" s="32"/>
      <c r="H44" s="1"/>
      <c r="I44" s="1"/>
      <c r="J44" s="1"/>
      <c r="K44" s="1"/>
      <c r="L44" s="1"/>
      <c r="M44" s="1"/>
      <c r="N44" s="1"/>
      <c r="O44" s="1"/>
      <c r="P44" s="1"/>
    </row>
    <row r="45" spans="2:16" ht="12.95" customHeight="1" x14ac:dyDescent="0.2">
      <c r="B45" s="1"/>
      <c r="C45" s="1"/>
      <c r="D45" s="1"/>
      <c r="E45" s="1"/>
      <c r="F45" s="1"/>
      <c r="G45" s="32"/>
      <c r="H45" s="1"/>
      <c r="I45" s="1"/>
      <c r="J45" s="1"/>
      <c r="K45" s="1"/>
      <c r="L45" s="1"/>
      <c r="M45" s="1"/>
      <c r="N45" s="1"/>
      <c r="O45" s="1"/>
      <c r="P45" s="1"/>
    </row>
    <row r="46" spans="2:16" ht="12.95" customHeight="1" x14ac:dyDescent="0.2">
      <c r="B46" s="1"/>
      <c r="C46" s="1"/>
      <c r="D46" s="1"/>
      <c r="E46" s="1"/>
      <c r="F46" s="1"/>
      <c r="G46" s="32"/>
      <c r="H46" s="1"/>
      <c r="I46" s="1"/>
      <c r="J46" s="1"/>
      <c r="K46" s="1"/>
      <c r="L46" s="1"/>
      <c r="M46" s="1"/>
      <c r="N46" s="1"/>
      <c r="O46" s="1"/>
      <c r="P46" s="1"/>
    </row>
    <row r="47" spans="2:16" ht="12.95" customHeight="1" x14ac:dyDescent="0.2">
      <c r="B47" s="1"/>
      <c r="C47" s="1"/>
      <c r="D47" s="1"/>
      <c r="E47" s="1"/>
      <c r="F47" s="1"/>
      <c r="G47" s="32"/>
      <c r="H47" s="1"/>
      <c r="I47" s="1"/>
      <c r="J47" s="1"/>
      <c r="K47" s="1"/>
      <c r="L47" s="1"/>
      <c r="M47" s="1"/>
      <c r="N47" s="1"/>
      <c r="O47" s="1"/>
      <c r="P47" s="1"/>
    </row>
    <row r="48" spans="2:16" ht="12.95" customHeight="1" x14ac:dyDescent="0.2">
      <c r="B48" s="1"/>
      <c r="C48" s="1"/>
      <c r="D48" s="1"/>
      <c r="E48" s="1"/>
      <c r="F48" s="1"/>
      <c r="G48" s="32"/>
      <c r="H48" s="1"/>
      <c r="I48" s="1"/>
      <c r="J48" s="1"/>
      <c r="K48" s="1"/>
      <c r="L48" s="1"/>
      <c r="M48" s="1"/>
      <c r="N48" s="1"/>
      <c r="O48" s="1"/>
      <c r="P48" s="1"/>
    </row>
    <row r="49" spans="2:16" ht="12.95" customHeight="1" x14ac:dyDescent="0.2">
      <c r="B49" s="1"/>
      <c r="C49" s="1"/>
      <c r="D49" s="1"/>
      <c r="E49" s="1"/>
      <c r="F49" s="1"/>
      <c r="G49" s="32"/>
      <c r="H49" s="1"/>
      <c r="I49" s="1"/>
      <c r="J49" s="1"/>
      <c r="K49" s="1"/>
      <c r="L49" s="1"/>
      <c r="M49" s="1"/>
      <c r="N49" s="1"/>
      <c r="O49" s="1"/>
      <c r="P49" s="1"/>
    </row>
    <row r="50" spans="2:16" ht="12.95" customHeight="1" x14ac:dyDescent="0.2">
      <c r="B50" s="1"/>
      <c r="C50" s="1"/>
      <c r="D50" s="1"/>
      <c r="E50" s="1"/>
      <c r="F50" s="1"/>
      <c r="G50" s="32"/>
      <c r="H50" s="1"/>
      <c r="I50" s="1"/>
      <c r="J50" s="1"/>
      <c r="K50" s="1"/>
      <c r="L50" s="1"/>
      <c r="M50" s="1"/>
      <c r="N50" s="1"/>
      <c r="O50" s="1"/>
      <c r="P50" s="1"/>
    </row>
    <row r="51" spans="2:16" ht="12.95" customHeight="1" x14ac:dyDescent="0.2">
      <c r="B51" s="1"/>
      <c r="C51" s="1"/>
      <c r="D51" s="1"/>
      <c r="E51" s="1"/>
      <c r="F51" s="1"/>
      <c r="G51" s="32"/>
      <c r="H51" s="1"/>
      <c r="I51" s="1"/>
      <c r="J51" s="1"/>
      <c r="K51" s="1"/>
      <c r="L51" s="1"/>
      <c r="M51" s="1"/>
      <c r="N51" s="1"/>
      <c r="O51" s="1"/>
      <c r="P51" s="1"/>
    </row>
    <row r="52" spans="2:16" ht="12.95" customHeight="1" x14ac:dyDescent="0.2">
      <c r="B52" s="1"/>
      <c r="C52" s="1"/>
      <c r="D52" s="1"/>
      <c r="E52" s="1"/>
      <c r="F52" s="1"/>
      <c r="G52" s="32"/>
      <c r="H52" s="1"/>
      <c r="I52" s="1"/>
      <c r="J52" s="1"/>
      <c r="K52" s="1"/>
      <c r="L52" s="1"/>
      <c r="M52" s="1"/>
      <c r="N52" s="1"/>
      <c r="O52" s="1"/>
      <c r="P52" s="1"/>
    </row>
    <row r="53" spans="2:16" ht="12.95" customHeight="1" x14ac:dyDescent="0.2">
      <c r="B53" s="1"/>
      <c r="C53" s="1"/>
      <c r="D53" s="1"/>
      <c r="E53" s="1"/>
      <c r="F53" s="1"/>
      <c r="G53" s="32"/>
      <c r="H53" s="1"/>
      <c r="I53" s="1"/>
      <c r="J53" s="1"/>
      <c r="K53" s="1"/>
      <c r="L53" s="1"/>
      <c r="M53" s="1"/>
      <c r="N53" s="1"/>
      <c r="O53" s="1"/>
      <c r="P53" s="1"/>
    </row>
    <row r="54" spans="2:16" ht="12.95" customHeight="1" x14ac:dyDescent="0.2">
      <c r="B54" s="1"/>
      <c r="C54" s="1"/>
      <c r="D54" s="1"/>
      <c r="E54" s="1"/>
      <c r="F54" s="1"/>
      <c r="G54" s="32"/>
      <c r="H54" s="1"/>
      <c r="I54" s="1"/>
      <c r="J54" s="1"/>
      <c r="K54" s="1"/>
      <c r="L54" s="1"/>
      <c r="M54" s="1"/>
      <c r="N54" s="1"/>
      <c r="O54" s="1"/>
      <c r="P54" s="1"/>
    </row>
    <row r="55" spans="2:16" ht="12.95" customHeight="1" x14ac:dyDescent="0.2">
      <c r="B55" s="1"/>
      <c r="C55" s="1"/>
      <c r="D55" s="1"/>
      <c r="E55" s="1"/>
      <c r="F55" s="1"/>
      <c r="G55" s="32"/>
      <c r="H55" s="1"/>
      <c r="I55" s="1"/>
      <c r="J55" s="1"/>
      <c r="K55" s="1"/>
      <c r="L55" s="1"/>
      <c r="M55" s="1"/>
      <c r="N55" s="1"/>
      <c r="O55" s="1"/>
      <c r="P55" s="1"/>
    </row>
    <row r="56" spans="2:16" ht="12.95" customHeight="1" x14ac:dyDescent="0.2">
      <c r="B56" s="1"/>
      <c r="C56" s="1"/>
      <c r="D56" s="1"/>
      <c r="E56" s="1"/>
      <c r="F56" s="1"/>
      <c r="G56" s="32"/>
      <c r="H56" s="1"/>
      <c r="I56" s="1"/>
      <c r="J56" s="1"/>
      <c r="K56" s="1"/>
      <c r="L56" s="1"/>
      <c r="M56" s="1"/>
      <c r="N56" s="1"/>
      <c r="O56" s="1"/>
      <c r="P56" s="1"/>
    </row>
    <row r="57" spans="2:16" ht="12.95" customHeight="1" x14ac:dyDescent="0.2">
      <c r="B57" s="1"/>
      <c r="C57" s="1"/>
      <c r="D57" s="1"/>
      <c r="E57" s="1"/>
      <c r="F57" s="1"/>
      <c r="G57" s="32"/>
      <c r="H57" s="1"/>
      <c r="I57" s="1"/>
      <c r="J57" s="1"/>
      <c r="K57" s="1"/>
      <c r="L57" s="1"/>
      <c r="M57" s="1"/>
      <c r="N57" s="1"/>
      <c r="O57" s="1"/>
      <c r="P57" s="1"/>
    </row>
    <row r="58" spans="2:16" ht="12.95" customHeight="1" x14ac:dyDescent="0.2">
      <c r="B58" s="1"/>
      <c r="C58" s="1"/>
      <c r="D58" s="1"/>
      <c r="E58" s="1"/>
      <c r="F58" s="1"/>
      <c r="G58" s="32"/>
      <c r="H58" s="1"/>
      <c r="I58" s="1"/>
      <c r="J58" s="1"/>
      <c r="K58" s="1"/>
      <c r="L58" s="1"/>
      <c r="M58" s="1"/>
      <c r="N58" s="1"/>
      <c r="O58" s="1"/>
      <c r="P58" s="1"/>
    </row>
    <row r="59" spans="2:16" ht="12.95" customHeight="1" x14ac:dyDescent="0.2">
      <c r="B59" s="1"/>
      <c r="C59" s="1"/>
      <c r="D59" s="1"/>
      <c r="E59" s="1"/>
      <c r="F59" s="1"/>
      <c r="G59" s="32"/>
      <c r="H59" s="1"/>
      <c r="I59" s="1"/>
      <c r="J59" s="1"/>
      <c r="K59" s="1"/>
      <c r="L59" s="1"/>
      <c r="M59" s="1"/>
      <c r="N59" s="1"/>
      <c r="O59" s="1"/>
      <c r="P59" s="1"/>
    </row>
    <row r="60" spans="2:16" ht="12.95" customHeight="1" x14ac:dyDescent="0.2">
      <c r="B60" s="1"/>
      <c r="C60" s="1"/>
      <c r="D60" s="1"/>
      <c r="E60" s="1"/>
      <c r="F60" s="1"/>
      <c r="G60" s="32"/>
      <c r="H60" s="1"/>
      <c r="I60" s="1"/>
      <c r="J60" s="1"/>
      <c r="K60" s="1"/>
      <c r="L60" s="1"/>
      <c r="M60" s="1"/>
      <c r="N60" s="1"/>
      <c r="O60" s="1"/>
      <c r="P60" s="1"/>
    </row>
    <row r="61" spans="2:16" ht="12.95" customHeight="1" x14ac:dyDescent="0.2">
      <c r="B61" s="1"/>
      <c r="C61" s="1"/>
      <c r="D61" s="1"/>
      <c r="E61" s="1"/>
      <c r="F61" s="1"/>
      <c r="G61" s="32"/>
      <c r="H61" s="1"/>
      <c r="I61" s="1"/>
      <c r="J61" s="1"/>
      <c r="K61" s="1"/>
      <c r="L61" s="1"/>
      <c r="M61" s="1"/>
      <c r="N61" s="1"/>
      <c r="O61" s="1"/>
      <c r="P61" s="1"/>
    </row>
    <row r="62" spans="2:16" ht="12.95" customHeight="1" x14ac:dyDescent="0.2">
      <c r="B62" s="1"/>
      <c r="C62" s="1"/>
      <c r="D62" s="1"/>
      <c r="E62" s="1"/>
      <c r="F62" s="1"/>
      <c r="G62" s="32"/>
      <c r="H62" s="1"/>
      <c r="I62" s="1"/>
      <c r="J62" s="1"/>
      <c r="K62" s="1"/>
      <c r="L62" s="1"/>
      <c r="M62" s="1"/>
      <c r="N62" s="1"/>
      <c r="O62" s="1"/>
      <c r="P62" s="1"/>
    </row>
    <row r="63" spans="2:16" ht="12.95" customHeight="1" x14ac:dyDescent="0.2">
      <c r="B63" s="1"/>
      <c r="C63" s="1"/>
      <c r="D63" s="1"/>
      <c r="E63" s="1"/>
      <c r="F63" s="1"/>
      <c r="G63" s="32"/>
      <c r="H63" s="1"/>
      <c r="I63" s="1"/>
      <c r="J63" s="1"/>
      <c r="K63" s="1"/>
      <c r="L63" s="1"/>
      <c r="M63" s="1"/>
      <c r="N63" s="1"/>
      <c r="O63" s="1"/>
      <c r="P63" s="1"/>
    </row>
    <row r="64" spans="2:16" ht="12.95" customHeight="1" x14ac:dyDescent="0.2">
      <c r="B64" s="1"/>
      <c r="C64" s="1"/>
      <c r="D64" s="1"/>
      <c r="E64" s="1"/>
      <c r="F64" s="1"/>
      <c r="G64" s="32"/>
      <c r="H64" s="1"/>
      <c r="I64" s="1"/>
      <c r="J64" s="1"/>
      <c r="K64" s="1"/>
      <c r="L64" s="1"/>
      <c r="M64" s="1"/>
      <c r="N64" s="1"/>
      <c r="O64" s="1"/>
      <c r="P64" s="1"/>
    </row>
    <row r="65" spans="2:16" ht="12.95" customHeight="1" x14ac:dyDescent="0.2">
      <c r="B65" s="1"/>
      <c r="C65" s="1"/>
      <c r="D65" s="1"/>
      <c r="E65" s="1"/>
      <c r="F65" s="1"/>
      <c r="G65" s="32"/>
      <c r="H65" s="1"/>
      <c r="I65" s="1"/>
      <c r="J65" s="1"/>
      <c r="K65" s="1"/>
      <c r="L65" s="1"/>
      <c r="M65" s="1"/>
      <c r="N65" s="1"/>
      <c r="O65" s="1"/>
      <c r="P65" s="1"/>
    </row>
    <row r="66" spans="2:16" ht="12.95" customHeight="1" x14ac:dyDescent="0.2">
      <c r="B66" s="1"/>
      <c r="C66" s="1"/>
      <c r="D66" s="1"/>
      <c r="E66" s="1"/>
      <c r="F66" s="1"/>
      <c r="G66" s="32"/>
      <c r="H66" s="1"/>
      <c r="I66" s="1"/>
      <c r="J66" s="1"/>
      <c r="K66" s="1"/>
      <c r="L66" s="1"/>
      <c r="M66" s="1"/>
      <c r="N66" s="1"/>
      <c r="O66" s="1"/>
      <c r="P66" s="1"/>
    </row>
    <row r="67" spans="2:16" ht="12.95" customHeight="1" x14ac:dyDescent="0.2">
      <c r="B67" s="1"/>
      <c r="C67" s="1"/>
      <c r="D67" s="1"/>
      <c r="E67" s="1"/>
      <c r="F67" s="1"/>
      <c r="G67" s="32"/>
      <c r="H67" s="1"/>
      <c r="I67" s="1"/>
      <c r="J67" s="1"/>
      <c r="K67" s="1"/>
      <c r="L67" s="1"/>
      <c r="M67" s="1"/>
      <c r="N67" s="1"/>
      <c r="O67" s="1"/>
      <c r="P67" s="1"/>
    </row>
    <row r="68" spans="2:16" ht="12.95" customHeight="1" x14ac:dyDescent="0.2">
      <c r="B68" s="1"/>
      <c r="C68" s="1"/>
      <c r="D68" s="1"/>
      <c r="E68" s="1"/>
      <c r="F68" s="1"/>
      <c r="G68" s="32"/>
      <c r="H68" s="1"/>
      <c r="I68" s="1"/>
      <c r="J68" s="1"/>
      <c r="K68" s="1"/>
      <c r="L68" s="1"/>
      <c r="M68" s="1"/>
      <c r="N68" s="1"/>
      <c r="O68" s="1"/>
      <c r="P68" s="1"/>
    </row>
    <row r="69" spans="2:16" ht="12.95" customHeight="1" x14ac:dyDescent="0.2">
      <c r="B69" s="1"/>
      <c r="C69" s="1"/>
      <c r="D69" s="1"/>
      <c r="E69" s="1"/>
      <c r="F69" s="1"/>
      <c r="G69" s="32"/>
      <c r="H69" s="1"/>
      <c r="I69" s="1"/>
      <c r="J69" s="1"/>
      <c r="K69" s="1"/>
      <c r="L69" s="1"/>
      <c r="M69" s="1"/>
      <c r="N69" s="1"/>
      <c r="O69" s="1"/>
      <c r="P69" s="1"/>
    </row>
    <row r="70" spans="2:16" ht="12.95" customHeight="1" x14ac:dyDescent="0.2">
      <c r="B70" s="1"/>
      <c r="C70" s="1"/>
      <c r="D70" s="1"/>
      <c r="E70" s="1"/>
      <c r="F70" s="1"/>
      <c r="G70" s="32"/>
      <c r="H70" s="1"/>
      <c r="I70" s="1"/>
      <c r="J70" s="1"/>
      <c r="K70" s="1"/>
      <c r="L70" s="1"/>
      <c r="M70" s="1"/>
      <c r="N70" s="1"/>
      <c r="O70" s="1"/>
      <c r="P70" s="1"/>
    </row>
    <row r="71" spans="2:16" ht="12.95" customHeight="1" x14ac:dyDescent="0.2">
      <c r="B71" s="1"/>
      <c r="C71" s="1"/>
      <c r="D71" s="1"/>
      <c r="E71" s="1"/>
      <c r="F71" s="1"/>
      <c r="G71" s="32"/>
      <c r="H71" s="1"/>
      <c r="I71" s="1"/>
      <c r="J71" s="1"/>
      <c r="K71" s="1"/>
      <c r="L71" s="1"/>
      <c r="M71" s="1"/>
      <c r="N71" s="1"/>
      <c r="O71" s="1"/>
      <c r="P71" s="1"/>
    </row>
    <row r="72" spans="2:16" ht="12.95" customHeight="1" x14ac:dyDescent="0.2">
      <c r="B72" s="1"/>
      <c r="C72" s="1"/>
      <c r="D72" s="1"/>
      <c r="E72" s="1"/>
      <c r="F72" s="1"/>
      <c r="G72" s="32"/>
      <c r="H72" s="1"/>
      <c r="I72" s="1"/>
      <c r="J72" s="1"/>
      <c r="K72" s="1"/>
      <c r="L72" s="1"/>
      <c r="M72" s="1"/>
      <c r="N72" s="1"/>
      <c r="O72" s="1"/>
      <c r="P72" s="1"/>
    </row>
    <row r="73" spans="2:16" ht="12.95" customHeight="1" x14ac:dyDescent="0.2">
      <c r="B73" s="1"/>
      <c r="C73" s="1"/>
      <c r="D73" s="1"/>
      <c r="E73" s="1"/>
      <c r="F73" s="1"/>
      <c r="G73" s="32"/>
      <c r="H73" s="1"/>
      <c r="I73" s="1"/>
      <c r="J73" s="1"/>
      <c r="K73" s="1"/>
      <c r="L73" s="1"/>
      <c r="M73" s="1"/>
      <c r="N73" s="1"/>
      <c r="O73" s="1"/>
      <c r="P73" s="1"/>
    </row>
    <row r="74" spans="2:16" ht="12.95" customHeight="1" x14ac:dyDescent="0.2">
      <c r="B74" s="1"/>
      <c r="C74" s="1"/>
      <c r="D74" s="1"/>
      <c r="E74" s="1"/>
      <c r="F74" s="1"/>
      <c r="G74" s="32"/>
      <c r="H74" s="1"/>
      <c r="I74" s="1"/>
      <c r="J74" s="1"/>
      <c r="K74" s="1"/>
      <c r="L74" s="1"/>
      <c r="M74" s="1"/>
      <c r="N74" s="1"/>
      <c r="O74" s="1"/>
      <c r="P74" s="1"/>
    </row>
    <row r="75" spans="2:16" ht="12.95" customHeight="1" x14ac:dyDescent="0.2">
      <c r="B75" s="1"/>
      <c r="C75" s="1"/>
      <c r="D75" s="1"/>
      <c r="E75" s="1"/>
      <c r="F75" s="1"/>
      <c r="G75" s="32"/>
      <c r="H75" s="1"/>
      <c r="I75" s="1"/>
      <c r="J75" s="1"/>
      <c r="K75" s="1"/>
      <c r="L75" s="1"/>
      <c r="M75" s="1"/>
      <c r="N75" s="1"/>
      <c r="O75" s="1"/>
      <c r="P75" s="1"/>
    </row>
    <row r="76" spans="2:16" ht="12.95" customHeight="1" x14ac:dyDescent="0.2">
      <c r="B76" s="1"/>
      <c r="C76" s="1"/>
      <c r="D76" s="1"/>
      <c r="E76" s="1"/>
      <c r="F76" s="1"/>
      <c r="G76" s="32"/>
      <c r="H76" s="1"/>
      <c r="I76" s="1"/>
      <c r="J76" s="1"/>
      <c r="K76" s="1"/>
      <c r="L76" s="1"/>
      <c r="M76" s="1"/>
      <c r="N76" s="1"/>
      <c r="O76" s="1"/>
      <c r="P76" s="1"/>
    </row>
    <row r="77" spans="2:16" ht="12.95" customHeight="1" x14ac:dyDescent="0.2">
      <c r="B77" s="1"/>
      <c r="C77" s="1"/>
      <c r="D77" s="1"/>
      <c r="E77" s="1"/>
      <c r="F77" s="1"/>
      <c r="G77" s="32"/>
      <c r="H77" s="1"/>
      <c r="I77" s="1"/>
      <c r="J77" s="1"/>
      <c r="K77" s="1"/>
      <c r="L77" s="1"/>
      <c r="M77" s="1"/>
      <c r="N77" s="1"/>
      <c r="O77" s="1"/>
      <c r="P77" s="1"/>
    </row>
    <row r="78" spans="2:16" ht="12.95" customHeight="1" x14ac:dyDescent="0.2">
      <c r="B78" s="1"/>
      <c r="C78" s="1"/>
      <c r="D78" s="1"/>
      <c r="E78" s="1"/>
      <c r="F78" s="1"/>
      <c r="G78" s="32"/>
      <c r="H78" s="1"/>
      <c r="I78" s="1"/>
      <c r="J78" s="1"/>
      <c r="K78" s="1"/>
      <c r="L78" s="1"/>
      <c r="M78" s="1"/>
      <c r="N78" s="1"/>
      <c r="O78" s="1"/>
      <c r="P78" s="1"/>
    </row>
    <row r="79" spans="2:16" ht="12.95" customHeight="1" x14ac:dyDescent="0.2">
      <c r="B79" s="1"/>
      <c r="C79" s="1"/>
      <c r="D79" s="1"/>
      <c r="E79" s="1"/>
      <c r="F79" s="1"/>
      <c r="G79" s="32"/>
      <c r="H79" s="1"/>
      <c r="I79" s="1"/>
      <c r="J79" s="1"/>
      <c r="K79" s="1"/>
      <c r="L79" s="1"/>
      <c r="M79" s="1"/>
      <c r="N79" s="1"/>
      <c r="O79" s="1"/>
      <c r="P79" s="1"/>
    </row>
    <row r="80" spans="2:16" ht="12.95" customHeight="1" x14ac:dyDescent="0.2">
      <c r="B80" s="1"/>
      <c r="C80" s="1"/>
      <c r="D80" s="1"/>
      <c r="E80" s="1"/>
      <c r="F80" s="1"/>
      <c r="G80" s="32"/>
      <c r="H80" s="1"/>
      <c r="I80" s="1"/>
      <c r="J80" s="1"/>
      <c r="K80" s="1"/>
      <c r="L80" s="1"/>
      <c r="M80" s="1"/>
      <c r="N80" s="1"/>
      <c r="O80" s="1"/>
      <c r="P80" s="1"/>
    </row>
    <row r="81" spans="2:16" ht="12.95" customHeight="1" x14ac:dyDescent="0.2">
      <c r="B81" s="1"/>
      <c r="C81" s="1"/>
      <c r="D81" s="1"/>
      <c r="E81" s="1"/>
      <c r="F81" s="1"/>
      <c r="G81" s="32"/>
      <c r="H81" s="1"/>
      <c r="I81" s="1"/>
      <c r="J81" s="1"/>
      <c r="K81" s="1"/>
      <c r="L81" s="1"/>
      <c r="M81" s="1"/>
      <c r="N81" s="1"/>
      <c r="O81" s="1"/>
      <c r="P81" s="1"/>
    </row>
    <row r="82" spans="2:16" ht="12.95" customHeight="1" x14ac:dyDescent="0.2">
      <c r="B82" s="1"/>
      <c r="C82" s="1"/>
      <c r="D82" s="1"/>
      <c r="E82" s="1"/>
      <c r="F82" s="1"/>
      <c r="G82" s="32"/>
      <c r="H82" s="1"/>
      <c r="I82" s="1"/>
      <c r="J82" s="1"/>
      <c r="K82" s="1"/>
      <c r="L82" s="1"/>
      <c r="M82" s="1"/>
      <c r="N82" s="1"/>
      <c r="O82" s="1"/>
      <c r="P82" s="1"/>
    </row>
    <row r="83" spans="2:16" ht="12.95" customHeight="1" x14ac:dyDescent="0.2">
      <c r="B83" s="1"/>
      <c r="C83" s="1"/>
      <c r="D83" s="1"/>
      <c r="E83" s="1"/>
      <c r="F83" s="1"/>
      <c r="G83" s="32"/>
      <c r="H83" s="1"/>
      <c r="I83" s="1"/>
      <c r="J83" s="1"/>
      <c r="K83" s="1"/>
      <c r="L83" s="1"/>
      <c r="M83" s="1"/>
      <c r="N83" s="1"/>
      <c r="O83" s="1"/>
      <c r="P83" s="1"/>
    </row>
    <row r="84" spans="2:16" ht="12.95" customHeight="1" x14ac:dyDescent="0.2">
      <c r="B84" s="1"/>
      <c r="C84" s="1"/>
      <c r="D84" s="1"/>
      <c r="E84" s="1"/>
      <c r="F84" s="1"/>
      <c r="G84" s="32"/>
      <c r="H84" s="1"/>
      <c r="I84" s="1"/>
      <c r="J84" s="1"/>
      <c r="K84" s="1"/>
      <c r="L84" s="1"/>
      <c r="M84" s="1"/>
      <c r="N84" s="1"/>
      <c r="O84" s="1"/>
      <c r="P84" s="1"/>
    </row>
    <row r="85" spans="2:16" ht="12.95" customHeight="1" x14ac:dyDescent="0.2">
      <c r="B85" s="1"/>
      <c r="C85" s="1"/>
      <c r="D85" s="1"/>
      <c r="E85" s="1"/>
      <c r="F85" s="1"/>
      <c r="G85" s="32"/>
      <c r="H85" s="1"/>
      <c r="I85" s="1"/>
      <c r="J85" s="1"/>
      <c r="K85" s="1"/>
      <c r="L85" s="1"/>
      <c r="M85" s="1"/>
      <c r="N85" s="1"/>
      <c r="O85" s="1"/>
      <c r="P85" s="1"/>
    </row>
    <row r="86" spans="2:16" ht="12.95" customHeight="1" x14ac:dyDescent="0.2">
      <c r="B86" s="1"/>
      <c r="C86" s="1"/>
      <c r="D86" s="1"/>
      <c r="E86" s="1"/>
      <c r="F86" s="1"/>
      <c r="G86" s="32"/>
      <c r="H86" s="1"/>
      <c r="I86" s="1"/>
      <c r="J86" s="1"/>
      <c r="K86" s="1"/>
      <c r="L86" s="1"/>
      <c r="M86" s="1"/>
      <c r="N86" s="1"/>
      <c r="O86" s="1"/>
      <c r="P86" s="1"/>
    </row>
    <row r="87" spans="2:16" ht="12.95" customHeight="1" x14ac:dyDescent="0.2">
      <c r="B87" s="1"/>
      <c r="C87" s="1"/>
      <c r="D87" s="1"/>
      <c r="E87" s="1"/>
      <c r="F87" s="1"/>
      <c r="G87" s="32"/>
      <c r="H87" s="1"/>
      <c r="I87" s="1"/>
      <c r="J87" s="1"/>
      <c r="K87" s="1"/>
      <c r="L87" s="1"/>
      <c r="M87" s="1"/>
      <c r="N87" s="1"/>
      <c r="O87" s="1"/>
      <c r="P87" s="1"/>
    </row>
    <row r="88" spans="2:16" ht="12.95" customHeight="1" x14ac:dyDescent="0.2">
      <c r="B88" s="1"/>
      <c r="C88" s="1"/>
      <c r="D88" s="1"/>
      <c r="E88" s="1"/>
      <c r="F88" s="1"/>
      <c r="G88" s="32"/>
      <c r="H88" s="1"/>
      <c r="I88" s="1"/>
      <c r="J88" s="1"/>
      <c r="K88" s="1"/>
      <c r="L88" s="1"/>
      <c r="M88" s="1"/>
      <c r="N88" s="1"/>
      <c r="O88" s="1"/>
      <c r="P88" s="1"/>
    </row>
    <row r="89" spans="2:16" ht="12.95" customHeight="1" x14ac:dyDescent="0.2">
      <c r="B89" s="1"/>
      <c r="C89" s="1"/>
      <c r="D89" s="1"/>
      <c r="E89" s="1"/>
      <c r="F89" s="1"/>
      <c r="G89" s="32"/>
      <c r="H89" s="1"/>
      <c r="I89" s="1"/>
      <c r="J89" s="1"/>
      <c r="K89" s="1"/>
      <c r="L89" s="1"/>
      <c r="M89" s="1"/>
      <c r="N89" s="1"/>
      <c r="O89" s="1"/>
      <c r="P89" s="1"/>
    </row>
    <row r="90" spans="2:16" ht="12.95" customHeight="1" x14ac:dyDescent="0.2">
      <c r="B90" s="1"/>
      <c r="C90" s="1"/>
      <c r="D90" s="1"/>
      <c r="E90" s="1"/>
      <c r="F90" s="1"/>
      <c r="G90" s="32"/>
      <c r="H90" s="1"/>
      <c r="I90" s="1"/>
      <c r="J90" s="1"/>
      <c r="K90" s="1"/>
      <c r="L90" s="1"/>
      <c r="M90" s="1"/>
      <c r="N90" s="1"/>
      <c r="O90" s="1"/>
      <c r="P90" s="1"/>
    </row>
    <row r="91" spans="2:16" ht="12.95" customHeight="1" x14ac:dyDescent="0.2">
      <c r="B91" s="1"/>
      <c r="C91" s="1"/>
      <c r="D91" s="1"/>
      <c r="E91" s="1"/>
      <c r="F91" s="1"/>
      <c r="G91" s="32"/>
      <c r="H91" s="1"/>
      <c r="I91" s="1"/>
      <c r="J91" s="1"/>
      <c r="K91" s="1"/>
      <c r="L91" s="1"/>
      <c r="M91" s="1"/>
      <c r="N91" s="1"/>
      <c r="O91" s="1"/>
      <c r="P91" s="1"/>
    </row>
    <row r="92" spans="2:16" ht="12.95" customHeight="1" x14ac:dyDescent="0.2">
      <c r="B92" s="1"/>
      <c r="C92" s="1"/>
      <c r="D92" s="1"/>
      <c r="E92" s="1"/>
      <c r="F92" s="1"/>
      <c r="G92" s="32"/>
      <c r="H92" s="1"/>
      <c r="I92" s="1"/>
      <c r="J92" s="1"/>
      <c r="K92" s="1"/>
      <c r="L92" s="1"/>
      <c r="M92" s="1"/>
      <c r="N92" s="1"/>
      <c r="O92" s="1"/>
      <c r="P92" s="1"/>
    </row>
    <row r="93" spans="2:16" ht="12.95" customHeight="1" x14ac:dyDescent="0.2">
      <c r="B93" s="1"/>
      <c r="C93" s="1"/>
      <c r="D93" s="1"/>
      <c r="E93" s="1"/>
      <c r="F93" s="1"/>
      <c r="G93" s="32"/>
      <c r="H93" s="1"/>
      <c r="I93" s="1"/>
      <c r="J93" s="1"/>
      <c r="K93" s="1"/>
      <c r="L93" s="1"/>
      <c r="M93" s="1"/>
      <c r="N93" s="1"/>
      <c r="O93" s="1"/>
      <c r="P93" s="1"/>
    </row>
    <row r="94" spans="2:16" ht="12.95" customHeight="1" x14ac:dyDescent="0.2">
      <c r="B94" s="1"/>
      <c r="C94" s="1"/>
      <c r="D94" s="1"/>
      <c r="E94" s="1"/>
      <c r="F94" s="1"/>
      <c r="G94" s="32"/>
      <c r="H94" s="1"/>
      <c r="I94" s="1"/>
      <c r="J94" s="1"/>
      <c r="K94" s="1"/>
      <c r="L94" s="1"/>
      <c r="M94" s="1"/>
      <c r="N94" s="1"/>
      <c r="O94" s="1"/>
      <c r="P94" s="1"/>
    </row>
    <row r="95" spans="2:16" ht="12.95" customHeight="1" x14ac:dyDescent="0.2">
      <c r="B95" s="1"/>
      <c r="C95" s="1"/>
      <c r="D95" s="1"/>
      <c r="E95" s="1"/>
      <c r="F95" s="1"/>
      <c r="G95" s="32"/>
      <c r="H95" s="1"/>
      <c r="I95" s="1"/>
      <c r="J95" s="1"/>
      <c r="K95" s="1"/>
      <c r="L95" s="1"/>
      <c r="M95" s="1"/>
      <c r="N95" s="1"/>
      <c r="O95" s="1"/>
      <c r="P95" s="1"/>
    </row>
    <row r="96" spans="2:16" ht="12.95" customHeight="1" x14ac:dyDescent="0.2">
      <c r="B96" s="1"/>
      <c r="C96" s="1"/>
      <c r="D96" s="1"/>
      <c r="E96" s="1"/>
      <c r="F96" s="1"/>
      <c r="G96" s="32"/>
      <c r="H96" s="1"/>
      <c r="I96" s="1"/>
      <c r="J96" s="1"/>
      <c r="K96" s="1"/>
      <c r="L96" s="1"/>
      <c r="M96" s="1"/>
      <c r="N96" s="1"/>
      <c r="O96" s="1"/>
      <c r="P96" s="1"/>
    </row>
    <row r="97" spans="2:16" ht="12.95" customHeight="1" x14ac:dyDescent="0.2">
      <c r="B97" s="1"/>
      <c r="C97" s="1"/>
      <c r="D97" s="1"/>
      <c r="E97" s="1"/>
      <c r="F97" s="1"/>
      <c r="G97" s="32"/>
      <c r="H97" s="1"/>
      <c r="I97" s="1"/>
      <c r="J97" s="1"/>
      <c r="K97" s="1"/>
      <c r="L97" s="1"/>
      <c r="M97" s="1"/>
      <c r="N97" s="1"/>
      <c r="O97" s="1"/>
      <c r="P97" s="1"/>
    </row>
    <row r="98" spans="2:16" ht="12.95" customHeight="1" x14ac:dyDescent="0.2">
      <c r="B98" s="1"/>
      <c r="C98" s="1"/>
      <c r="D98" s="1"/>
      <c r="E98" s="1"/>
      <c r="F98" s="1"/>
      <c r="G98" s="32"/>
      <c r="H98" s="1"/>
      <c r="I98" s="1"/>
      <c r="J98" s="1"/>
      <c r="K98" s="1"/>
      <c r="L98" s="1"/>
      <c r="M98" s="1"/>
      <c r="N98" s="1"/>
      <c r="O98" s="1"/>
      <c r="P98" s="1"/>
    </row>
    <row r="99" spans="2:16" ht="12.95" customHeight="1" x14ac:dyDescent="0.2">
      <c r="B99" s="1"/>
      <c r="C99" s="1"/>
      <c r="D99" s="1"/>
      <c r="E99" s="1"/>
      <c r="F99" s="1"/>
      <c r="G99" s="32"/>
      <c r="H99" s="1"/>
      <c r="I99" s="1"/>
      <c r="J99" s="1"/>
      <c r="K99" s="1"/>
      <c r="L99" s="1"/>
      <c r="M99" s="1"/>
      <c r="N99" s="1"/>
      <c r="O99" s="1"/>
      <c r="P99" s="1"/>
    </row>
    <row r="100" spans="2:16" ht="12.95" customHeight="1" x14ac:dyDescent="0.2">
      <c r="B100" s="1"/>
      <c r="C100" s="1"/>
      <c r="D100" s="1"/>
      <c r="E100" s="1"/>
      <c r="F100" s="1"/>
      <c r="G100" s="32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95" customHeight="1" x14ac:dyDescent="0.2">
      <c r="B101" s="1"/>
      <c r="C101" s="1"/>
      <c r="D101" s="1"/>
      <c r="E101" s="1"/>
      <c r="F101" s="1"/>
      <c r="G101" s="32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95" customHeight="1" x14ac:dyDescent="0.2">
      <c r="B102" s="1"/>
      <c r="C102" s="1"/>
      <c r="D102" s="1"/>
      <c r="E102" s="1"/>
      <c r="F102" s="1"/>
      <c r="G102" s="32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95" customHeight="1" x14ac:dyDescent="0.2">
      <c r="B103" s="1"/>
      <c r="C103" s="1"/>
      <c r="D103" s="1"/>
      <c r="E103" s="1"/>
      <c r="F103" s="1"/>
      <c r="G103" s="32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95" customHeight="1" x14ac:dyDescent="0.2">
      <c r="B104" s="1"/>
      <c r="C104" s="1"/>
      <c r="D104" s="1"/>
      <c r="E104" s="1"/>
      <c r="F104" s="1"/>
      <c r="G104" s="32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95" customHeight="1" x14ac:dyDescent="0.2">
      <c r="B105" s="1"/>
      <c r="C105" s="1"/>
      <c r="D105" s="1"/>
      <c r="E105" s="1"/>
      <c r="F105" s="1"/>
      <c r="G105" s="32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95" customHeight="1" x14ac:dyDescent="0.2">
      <c r="B106" s="1"/>
      <c r="C106" s="1"/>
      <c r="D106" s="1"/>
      <c r="E106" s="1"/>
      <c r="F106" s="1"/>
      <c r="G106" s="32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95" customHeight="1" x14ac:dyDescent="0.2">
      <c r="B107" s="1"/>
      <c r="C107" s="1"/>
      <c r="D107" s="1"/>
      <c r="E107" s="1"/>
      <c r="F107" s="1"/>
      <c r="G107" s="32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95" customHeight="1" x14ac:dyDescent="0.2">
      <c r="B108" s="1"/>
      <c r="C108" s="1"/>
      <c r="D108" s="1"/>
      <c r="E108" s="1"/>
      <c r="F108" s="1"/>
      <c r="G108" s="32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95" customHeight="1" x14ac:dyDescent="0.2">
      <c r="B109" s="1"/>
      <c r="C109" s="1"/>
      <c r="D109" s="1"/>
      <c r="E109" s="1"/>
      <c r="F109" s="1"/>
      <c r="G109" s="32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95" customHeight="1" x14ac:dyDescent="0.2">
      <c r="B110" s="1"/>
      <c r="C110" s="1"/>
      <c r="D110" s="1"/>
      <c r="E110" s="1"/>
      <c r="F110" s="1"/>
      <c r="G110" s="32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95" customHeight="1" x14ac:dyDescent="0.2">
      <c r="B111" s="1"/>
      <c r="C111" s="1"/>
      <c r="D111" s="1"/>
      <c r="E111" s="1"/>
      <c r="F111" s="1"/>
      <c r="G111" s="32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95" customHeight="1" x14ac:dyDescent="0.2">
      <c r="B112" s="1"/>
      <c r="C112" s="1"/>
      <c r="D112" s="1"/>
      <c r="E112" s="1"/>
      <c r="F112" s="1"/>
      <c r="G112" s="32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95" customHeight="1" x14ac:dyDescent="0.2">
      <c r="B113" s="1"/>
      <c r="C113" s="1"/>
      <c r="D113" s="1"/>
      <c r="E113" s="1"/>
      <c r="F113" s="1"/>
      <c r="G113" s="32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95" customHeight="1" x14ac:dyDescent="0.2">
      <c r="B114" s="1"/>
      <c r="C114" s="1"/>
      <c r="D114" s="1"/>
      <c r="E114" s="1"/>
      <c r="F114" s="1"/>
      <c r="G114" s="32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95" customHeight="1" x14ac:dyDescent="0.2">
      <c r="B115" s="1"/>
      <c r="C115" s="1"/>
      <c r="D115" s="1"/>
      <c r="E115" s="1"/>
      <c r="F115" s="1"/>
      <c r="G115" s="32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95" customHeight="1" x14ac:dyDescent="0.2">
      <c r="B116" s="1"/>
      <c r="C116" s="1"/>
      <c r="D116" s="1"/>
      <c r="E116" s="1"/>
      <c r="F116" s="1"/>
      <c r="G116" s="32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95" customHeight="1" x14ac:dyDescent="0.2">
      <c r="B117" s="1"/>
      <c r="C117" s="1"/>
      <c r="D117" s="1"/>
      <c r="E117" s="1"/>
      <c r="F117" s="1"/>
      <c r="G117" s="32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95" customHeight="1" x14ac:dyDescent="0.2">
      <c r="B118" s="1"/>
      <c r="C118" s="1"/>
      <c r="D118" s="1"/>
      <c r="E118" s="1"/>
      <c r="F118" s="1"/>
      <c r="G118" s="32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95" customHeight="1" x14ac:dyDescent="0.2">
      <c r="B119" s="1"/>
      <c r="C119" s="1"/>
      <c r="D119" s="1"/>
      <c r="E119" s="1"/>
      <c r="F119" s="1"/>
      <c r="G119" s="32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95" customHeight="1" x14ac:dyDescent="0.2">
      <c r="B120" s="1"/>
      <c r="C120" s="1"/>
      <c r="D120" s="1"/>
      <c r="E120" s="1"/>
      <c r="F120" s="1"/>
      <c r="G120" s="32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95" customHeight="1" x14ac:dyDescent="0.2">
      <c r="B121" s="1"/>
      <c r="C121" s="1"/>
      <c r="D121" s="1"/>
      <c r="E121" s="1"/>
      <c r="F121" s="1"/>
      <c r="G121" s="32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95" customHeight="1" x14ac:dyDescent="0.2">
      <c r="B122" s="1"/>
      <c r="C122" s="1"/>
      <c r="D122" s="1"/>
      <c r="E122" s="1"/>
      <c r="F122" s="1"/>
      <c r="G122" s="32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95" customHeight="1" x14ac:dyDescent="0.2">
      <c r="B123" s="1"/>
      <c r="C123" s="1"/>
      <c r="D123" s="1"/>
      <c r="E123" s="1"/>
      <c r="F123" s="1"/>
      <c r="G123" s="32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95" customHeight="1" x14ac:dyDescent="0.2">
      <c r="B124" s="1"/>
      <c r="C124" s="1"/>
      <c r="D124" s="1"/>
      <c r="E124" s="1"/>
      <c r="F124" s="1"/>
      <c r="G124" s="32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95" customHeight="1" x14ac:dyDescent="0.2">
      <c r="B125" s="1"/>
      <c r="C125" s="1"/>
      <c r="D125" s="1"/>
      <c r="E125" s="1"/>
      <c r="F125" s="1"/>
      <c r="G125" s="32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95" customHeight="1" x14ac:dyDescent="0.2">
      <c r="B126" s="1"/>
      <c r="C126" s="1"/>
      <c r="D126" s="1"/>
      <c r="E126" s="1"/>
      <c r="F126" s="1"/>
      <c r="G126" s="32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95" customHeight="1" x14ac:dyDescent="0.2">
      <c r="B127" s="1"/>
      <c r="C127" s="1"/>
      <c r="D127" s="1"/>
      <c r="E127" s="1"/>
      <c r="F127" s="1"/>
      <c r="G127" s="32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95" customHeight="1" x14ac:dyDescent="0.2">
      <c r="B128" s="1"/>
      <c r="C128" s="1"/>
      <c r="D128" s="1"/>
      <c r="E128" s="1"/>
      <c r="F128" s="1"/>
      <c r="G128" s="32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2.95" customHeight="1" x14ac:dyDescent="0.2">
      <c r="B129" s="1"/>
      <c r="C129" s="1"/>
      <c r="D129" s="1"/>
      <c r="E129" s="1"/>
      <c r="F129" s="1"/>
      <c r="G129" s="32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2.95" customHeight="1" x14ac:dyDescent="0.2">
      <c r="B130" s="1"/>
      <c r="C130" s="1"/>
      <c r="D130" s="1"/>
      <c r="E130" s="1"/>
      <c r="F130" s="1"/>
      <c r="G130" s="32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2.95" customHeight="1" x14ac:dyDescent="0.2">
      <c r="B131" s="1"/>
      <c r="C131" s="1"/>
      <c r="D131" s="1"/>
      <c r="E131" s="1"/>
      <c r="F131" s="1"/>
      <c r="G131" s="32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2.95" customHeight="1" x14ac:dyDescent="0.2">
      <c r="B132" s="1"/>
      <c r="C132" s="1"/>
      <c r="D132" s="1"/>
      <c r="E132" s="1"/>
      <c r="F132" s="1"/>
      <c r="G132" s="32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2.95" customHeight="1" x14ac:dyDescent="0.2">
      <c r="B133" s="1"/>
      <c r="C133" s="1"/>
      <c r="D133" s="1"/>
      <c r="E133" s="1"/>
      <c r="F133" s="1"/>
      <c r="G133" s="32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2.95" customHeight="1" x14ac:dyDescent="0.2">
      <c r="B134" s="1"/>
      <c r="C134" s="1"/>
      <c r="D134" s="1"/>
      <c r="E134" s="1"/>
      <c r="F134" s="1"/>
      <c r="G134" s="32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2.95" customHeight="1" x14ac:dyDescent="0.2">
      <c r="B135" s="1"/>
      <c r="C135" s="1"/>
      <c r="D135" s="1"/>
      <c r="E135" s="1"/>
      <c r="F135" s="1"/>
      <c r="G135" s="32"/>
      <c r="H135" s="1"/>
      <c r="I135" s="1"/>
      <c r="J135" s="1"/>
      <c r="K135" s="1"/>
      <c r="L135" s="1"/>
      <c r="M135" s="1"/>
      <c r="N135" s="1"/>
      <c r="O135" s="1"/>
      <c r="P135" s="1"/>
    </row>
  </sheetData>
  <mergeCells count="8">
    <mergeCell ref="M1:N1"/>
    <mergeCell ref="M4:N4"/>
    <mergeCell ref="A2:N2"/>
    <mergeCell ref="A4:A5"/>
    <mergeCell ref="B4:B5"/>
    <mergeCell ref="C4:G4"/>
    <mergeCell ref="H4:J4"/>
    <mergeCell ref="K4:L4"/>
  </mergeCells>
  <pageMargins left="0.11811023622047245" right="0.19685039370078741" top="0.35433070866141736" bottom="0.15748031496062992" header="0.31496062992125984" footer="0.1181102362204724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</vt:i4>
      </vt:variant>
    </vt:vector>
  </HeadingPairs>
  <TitlesOfParts>
    <vt:vector size="29" baseType="lpstr">
      <vt:lpstr>Зміст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_Z1</vt:lpstr>
      <vt:lpstr>'7'!Область_печати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pastukhova</cp:lastModifiedBy>
  <cp:lastPrinted>2019-03-11T07:40:36Z</cp:lastPrinted>
  <dcterms:created xsi:type="dcterms:W3CDTF">2019-03-06T07:27:06Z</dcterms:created>
  <dcterms:modified xsi:type="dcterms:W3CDTF">2019-03-11T13:53:57Z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АНАЛІТИЧНІ ТАБЛИЦІ 2018_4.2018_05.03.2019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10000</vt:i4>
  </property>
  <property fmtid="{D5CDD505-2E9C-101B-9397-08002B2CF9AE}" pid="6" name="Тип звітуID">
    <vt:i4>31779084</vt:i4>
  </property>
  <property fmtid="{D5CDD505-2E9C-101B-9397-08002B2CF9AE}" pid="7" name="Тип звіту">
    <vt:lpwstr>АНАЛІТИЧНІ ТАБЛИЦІ 2018</vt:lpwstr>
  </property>
  <property fmtid="{D5CDD505-2E9C-101B-9397-08002B2CF9AE}" pid="8" name="К.Cума">
    <vt:lpwstr>D6A9E54D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</Properties>
</file>