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L14"/>
  <c r="F14"/>
  <c r="G14"/>
  <c r="H14"/>
  <c r="I14"/>
  <c r="J14"/>
  <c r="D4" i="22"/>
  <c r="K14" i="15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E41"/>
  <c r="L41"/>
  <c r="F41"/>
  <c r="F42"/>
  <c r="D8" i="22"/>
  <c r="G41" i="15"/>
  <c r="G42"/>
  <c r="H41"/>
  <c r="H42"/>
  <c r="D9" i="22"/>
  <c r="I41" i="15"/>
  <c r="I42"/>
  <c r="J41"/>
  <c r="D7" i="22"/>
  <c r="K41" i="15"/>
  <c r="K42"/>
  <c r="E42"/>
  <c r="D10" i="22"/>
  <c r="L42" i="15"/>
  <c r="J42"/>
  <c r="D3" i="22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<sst xmlns="http://schemas.openxmlformats.org/spreadsheetml/2006/main" count="266" uniqueCount="198">
  <si>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</si>
  <si>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</si>
  <si>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</si>
  <si>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</si>
  <si>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</si>
  <si>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</si>
  <si>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</si>
  <si>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</si>
  <si>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</si>
  <si>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</si>
  <si>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</si>
  <si>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</si>
  <si>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</si>
  <si>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</si>
  <si>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</si>
  <si>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</si>
  <si>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</si>
  <si>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</si>
  <si>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</si>
  <si>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</si>
  <si>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</si>
  <si>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</si>
  <si>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</si>
  <si>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</si>
  <si>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</si>
  <si>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</si>
  <si>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</si>
  <si>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</si>
  <si>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</si>
  <si>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</si>
  <si>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</si>
  <si>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</si>
  <si>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</si>
  <si>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</si>
  <si>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</si>
  <si>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</si>
  <si>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</si>
  <si>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</si>
  <si>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</si>
  <si>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</si>
  <si>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</si>
  <si>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</si>
  <si>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</si>
  <si>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</si>
  <si>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</si>
  <si>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</si>
  <si>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</si>
  <si>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</si>
  <si>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</si>
  <si>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</si>
  <si>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</si>
  <si>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</si>
  <si>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</si>
  <si>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</si>
  <si>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</si>
  <si>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</si>
  <si>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</si>
  <si>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</si>
  <si>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</si>
  <si>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</si>
  <si>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</si>
  <si>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</si>
  <si>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</si>
  <si>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</si>
  <si>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</si>
  <si>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</si>
  <si>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</si>
  <si>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</si>
  <si>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</si>
  <si>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</si>
  <si>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</si>
  <si>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</si>
  <si>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</si>
  <si>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</si>
  <si>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</si>
  <si>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</si>
  <si>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</si>
  <si>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</si>
  <si>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</si>
  <si>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</si>
  <si>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</si>
  <si>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</si>
  <si>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</si>
  <si>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</si>
  <si>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</si>
  <si>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</si>
  <si>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</si>
  <si>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</si>
  <si>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</si>
  <si>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</si>
  <si>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</si>
  <si>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</si>
  <si>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</si>
  <si>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</si>
  <si>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</si>
  <si>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</si>
  <si>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</si>
  <si>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</si>
  <si>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</si>
  <si>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</si>
  <si>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</si>
  <si>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</si>
  <si>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</si>
  <si>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</si>
  <si>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</si>
  <si>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</si>
  <si>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</si>
  <si>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</si>
  <si>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</si>
  <si>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</si>
  <si>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</si>
  <si>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</si>
  <si>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</si>
  <si>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</si>
  <si>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</si>
  <si>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</si>
  <si>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</si>
  <si>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</si>
  <si>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</si>
  <si>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</si>
  <si>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</si>
  <si>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</si>
  <si>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</si>
  <si>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</si>
  <si>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</si>
  <si>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</si>
  <si>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</si>
  <si>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</si>
  <si>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</si>
  <si>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</si>
  <si>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</si>
  <si>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</si>
  <si>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</si>
  <si>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</si>
  <si>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</si>
  <si>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</si>
  <si>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</si>
  <si>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</si>
  <si>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</si>
  <si>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</si>
  <si>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</si>
  <si>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</si>
  <si>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</si>
  <si>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</si>
  <si>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</si>
  <si>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</si>
  <si>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</si>
  <si>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</si>
  <si>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</si>
  <si>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</si>
  <si>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</si>
  <si>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</si>
  <si>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</si>
  <si>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</si>
  <si>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</si>
  <si>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</si>
  <si>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</si>
  <si>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</si>
  <si>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</si>
  <si>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</si>
  <si>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</si>
  <si>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</si>
  <si>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</si>
  <si>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</si>
  <si>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</si>
  <si>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</si>
  <si>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</si>
  <si>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</si>
  <si>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</si>
  <si>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</si>
  <si>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</si>
  <si>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</si>
  <si>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</si>
  <si>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</si>
  <si>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</si>
  <si>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</si>
  <si>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</si>
  <si>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</si>
  <si>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</si>
  <si>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</si>
  <si>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</si>
  <si>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</si>
  <si>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</si>
  <si>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</si>
  <si>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</si>
  <si>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</si>
  <si>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</si>
  <si>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</si>
  <si>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</si>
  <si>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</si>
  <si>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</si>
  <si>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</si>
  <si>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</si>
  <si>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</si>
  <si>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</si>
  <si>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</si>
  <si>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</si>
  <si>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15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</si>
</sst>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>
      <selection activeCell="B3" sqref="B3:H3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&amp;C&amp;LC32DF18E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161</v>
      </c>
      <c r="F6" s="90">
        <v>141</v>
      </c>
      <c r="G6" s="90">
        <v>2</v>
      </c>
      <c r="H6" s="90">
        <v>81</v>
      </c>
      <c r="I6" s="90" t="s">
        <v>180</v>
      </c>
      <c r="J6" s="90">
        <v>80</v>
      </c>
      <c r="K6" s="91">
        <v>7</v>
      </c>
      <c r="L6" s="101">
        <f t="shared" ref="L6:L42" si="0">E6-F6</f>
        <v>20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263</v>
      </c>
      <c r="F7" s="90">
        <v>263</v>
      </c>
      <c r="G7" s="90">
        <v>1</v>
      </c>
      <c r="H7" s="90">
        <v>257</v>
      </c>
      <c r="I7" s="90">
        <v>229</v>
      </c>
      <c r="J7" s="90">
        <v>6</v>
      </c>
      <c r="K7" s="91"/>
      <c r="L7" s="101">
        <f t="shared" si="0"/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43</v>
      </c>
      <c r="F9" s="90">
        <v>40</v>
      </c>
      <c r="G9" s="90"/>
      <c r="H9" s="90">
        <v>32</v>
      </c>
      <c r="I9" s="90">
        <v>28</v>
      </c>
      <c r="J9" s="90">
        <v>11</v>
      </c>
      <c r="K9" s="91"/>
      <c r="L9" s="101">
        <f t="shared" si="0"/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467</v>
      </c>
      <c r="F14" s="105">
        <f t="shared" si="1"/>
        <v>444</v>
      </c>
      <c r="G14" s="105">
        <f t="shared" si="1"/>
        <v>3</v>
      </c>
      <c r="H14" s="105">
        <f t="shared" si="1"/>
        <v>370</v>
      </c>
      <c r="I14" s="105">
        <f t="shared" si="1"/>
        <v>257</v>
      </c>
      <c r="J14" s="105">
        <f t="shared" si="1"/>
        <v>97</v>
      </c>
      <c r="K14" s="105">
        <f t="shared" si="1"/>
        <v>7</v>
      </c>
      <c r="L14" s="101">
        <f t="shared" si="0"/>
        <v>23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11</v>
      </c>
      <c r="F15" s="92">
        <v>11</v>
      </c>
      <c r="G15" s="92"/>
      <c r="H15" s="92">
        <v>11</v>
      </c>
      <c r="I15" s="92">
        <v>7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13</v>
      </c>
      <c r="F16" s="92">
        <v>7</v>
      </c>
      <c r="G16" s="92"/>
      <c r="H16" s="92">
        <v>13</v>
      </c>
      <c r="I16" s="92">
        <v>9</v>
      </c>
      <c r="J16" s="92"/>
      <c r="K16" s="91"/>
      <c r="L16" s="101">
        <f t="shared" si="0"/>
        <v>6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19</v>
      </c>
      <c r="F22" s="91">
        <v>13</v>
      </c>
      <c r="G22" s="91"/>
      <c r="H22" s="91">
        <v>19</v>
      </c>
      <c r="I22" s="91">
        <v>9</v>
      </c>
      <c r="J22" s="91"/>
      <c r="K22" s="91"/>
      <c r="L22" s="101">
        <f t="shared" si="0"/>
        <v>6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11</v>
      </c>
      <c r="F23" s="91">
        <v>11</v>
      </c>
      <c r="G23" s="91"/>
      <c r="H23" s="91">
        <v>11</v>
      </c>
      <c r="I23" s="91">
        <v>6</v>
      </c>
      <c r="J23" s="91"/>
      <c r="K23" s="91"/>
      <c r="L23" s="101">
        <f t="shared" si="0"/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485</v>
      </c>
      <c r="F25" s="91">
        <v>482</v>
      </c>
      <c r="G25" s="91">
        <v>4</v>
      </c>
      <c r="H25" s="91">
        <v>478</v>
      </c>
      <c r="I25" s="91">
        <v>421</v>
      </c>
      <c r="J25" s="91">
        <v>7</v>
      </c>
      <c r="K25" s="91"/>
      <c r="L25" s="101">
        <f t="shared" si="0"/>
        <v>3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508</v>
      </c>
      <c r="F26" s="91">
        <v>426</v>
      </c>
      <c r="G26" s="91">
        <v>4</v>
      </c>
      <c r="H26" s="91">
        <v>350</v>
      </c>
      <c r="I26" s="91">
        <v>313</v>
      </c>
      <c r="J26" s="91">
        <v>158</v>
      </c>
      <c r="K26" s="91">
        <v>3</v>
      </c>
      <c r="L26" s="101">
        <f t="shared" si="0"/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31</v>
      </c>
      <c r="F27" s="91">
        <v>31</v>
      </c>
      <c r="G27" s="91"/>
      <c r="H27" s="91">
        <v>29</v>
      </c>
      <c r="I27" s="91">
        <v>24</v>
      </c>
      <c r="J27" s="91">
        <v>2</v>
      </c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28</v>
      </c>
      <c r="F28" s="91">
        <v>24</v>
      </c>
      <c r="G28" s="91"/>
      <c r="H28" s="91">
        <v>23</v>
      </c>
      <c r="I28" s="91">
        <v>23</v>
      </c>
      <c r="J28" s="91">
        <v>5</v>
      </c>
      <c r="K28" s="91"/>
      <c r="L28" s="101">
        <f t="shared" si="0"/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4</v>
      </c>
      <c r="F30" s="91">
        <v>4</v>
      </c>
      <c r="G30" s="91">
        <v>1</v>
      </c>
      <c r="H30" s="91">
        <v>4</v>
      </c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2</v>
      </c>
      <c r="G32" s="91"/>
      <c r="H32" s="91">
        <v>1</v>
      </c>
      <c r="I32" s="91"/>
      <c r="J32" s="91">
        <v>1</v>
      </c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39</v>
      </c>
      <c r="F33" s="91">
        <v>36</v>
      </c>
      <c r="G33" s="91"/>
      <c r="H33" s="91">
        <v>35</v>
      </c>
      <c r="I33" s="91">
        <v>22</v>
      </c>
      <c r="J33" s="91">
        <v>4</v>
      </c>
      <c r="K33" s="91">
        <v>1</v>
      </c>
      <c r="L33" s="101">
        <f t="shared" si="0"/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2</v>
      </c>
      <c r="F34" s="91">
        <v>1</v>
      </c>
      <c r="G34" s="91"/>
      <c r="H34" s="91">
        <v>1</v>
      </c>
      <c r="I34" s="91">
        <v>1</v>
      </c>
      <c r="J34" s="91">
        <v>1</v>
      </c>
      <c r="K34" s="91"/>
      <c r="L34" s="101">
        <f t="shared" si="0"/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666</v>
      </c>
      <c r="F37" s="91">
        <v>575</v>
      </c>
      <c r="G37" s="91">
        <v>5</v>
      </c>
      <c r="H37" s="91">
        <v>488</v>
      </c>
      <c r="I37" s="91">
        <v>365</v>
      </c>
      <c r="J37" s="91">
        <v>178</v>
      </c>
      <c r="K37" s="91">
        <v>4</v>
      </c>
      <c r="L37" s="101">
        <f t="shared" si="0"/>
        <v>91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302</v>
      </c>
      <c r="F38" s="91">
        <v>296</v>
      </c>
      <c r="G38" s="91"/>
      <c r="H38" s="91">
        <v>292</v>
      </c>
      <c r="I38" s="91" t="s">
        <v>180</v>
      </c>
      <c r="J38" s="91">
        <v>10</v>
      </c>
      <c r="K38" s="91"/>
      <c r="L38" s="101">
        <f t="shared" si="0"/>
        <v>6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</v>
      </c>
      <c r="F40" s="91">
        <v>1</v>
      </c>
      <c r="G40" s="91"/>
      <c r="H40" s="91">
        <v>2</v>
      </c>
      <c r="I40" s="91">
        <v>2</v>
      </c>
      <c r="J40" s="91"/>
      <c r="K40" s="91"/>
      <c r="L40" s="101">
        <f t="shared" si="0"/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304</v>
      </c>
      <c r="F41" s="91">
        <f t="shared" ref="F41:K41" si="2">F38+F40</f>
        <v>297</v>
      </c>
      <c r="G41" s="91">
        <f t="shared" si="2"/>
        <v>0</v>
      </c>
      <c r="H41" s="91">
        <f t="shared" si="2"/>
        <v>294</v>
      </c>
      <c r="I41" s="91">
        <f>I40</f>
        <v>2</v>
      </c>
      <c r="J41" s="91">
        <f t="shared" si="2"/>
        <v>10</v>
      </c>
      <c r="K41" s="91">
        <f t="shared" si="2"/>
        <v>0</v>
      </c>
      <c r="L41" s="101">
        <f t="shared" si="0"/>
        <v>7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1456</v>
      </c>
      <c r="F42" s="91">
        <f t="shared" ref="F42:K42" si="3">F14+F22+F37+F41</f>
        <v>1329</v>
      </c>
      <c r="G42" s="91">
        <f t="shared" si="3"/>
        <v>8</v>
      </c>
      <c r="H42" s="91">
        <f t="shared" si="3"/>
        <v>1171</v>
      </c>
      <c r="I42" s="91">
        <f t="shared" si="3"/>
        <v>633</v>
      </c>
      <c r="J42" s="91">
        <f t="shared" si="3"/>
        <v>285</v>
      </c>
      <c r="K42" s="91">
        <f t="shared" si="3"/>
        <v>11</v>
      </c>
      <c r="L42" s="101">
        <f t="shared" si="0"/>
        <v>127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01.01.2018, Кінець періоду: 31.12.2018&amp;LC32DF18E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79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4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20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7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6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134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5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12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54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31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175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17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11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57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27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12</v>
      </c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15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18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3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01.01.2018, Кінець періоду: 31.12.2018&amp;LC32DF18E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81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48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24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32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2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149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81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10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7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19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>
        <v>1</v>
      </c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7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31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504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162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7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4451493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1475277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2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78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15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276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2111789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31494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341</v>
      </c>
      <c r="F58" s="96">
        <v>27</v>
      </c>
      <c r="G58" s="96">
        <v>2</v>
      </c>
      <c r="H58" s="96"/>
      <c r="I58" s="96"/>
    </row>
    <row r="59" spans="1:9" ht="13.5" customHeight="1">
      <c r="A59" s="258" t="s">
        <v>31</v>
      </c>
      <c r="B59" s="258"/>
      <c r="C59" s="258"/>
      <c r="D59" s="258"/>
      <c r="E59" s="96">
        <v>12</v>
      </c>
      <c r="F59" s="96">
        <v>4</v>
      </c>
      <c r="G59" s="96">
        <v>3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339</v>
      </c>
      <c r="F60" s="96">
        <v>135</v>
      </c>
      <c r="G60" s="96">
        <v>11</v>
      </c>
      <c r="H60" s="96">
        <v>3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285</v>
      </c>
      <c r="F61" s="96">
        <v>9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Піщанський районний суд Вінницької області, 
Початок періоду: 01.01.2018, Кінець періоду: 31.12.2018&amp;LC32DF18E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3.8596491228070177E-2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7.2164948453608241E-2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2.247191011235955E-2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0.88111361926260345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585.5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728</v>
      </c>
    </row>
    <row r="11" spans="1:4" ht="16.5" customHeight="1">
      <c r="A11" s="213" t="s">
        <v>65</v>
      </c>
      <c r="B11" s="215"/>
      <c r="C11" s="14">
        <v>9</v>
      </c>
      <c r="D11" s="94">
        <v>50</v>
      </c>
    </row>
    <row r="12" spans="1:4" ht="16.5" customHeight="1">
      <c r="A12" s="300" t="s">
        <v>110</v>
      </c>
      <c r="B12" s="300"/>
      <c r="C12" s="14">
        <v>10</v>
      </c>
      <c r="D12" s="94">
        <v>26</v>
      </c>
    </row>
    <row r="13" spans="1:4" ht="16.5" customHeight="1">
      <c r="A13" s="300" t="s">
        <v>31</v>
      </c>
      <c r="B13" s="300"/>
      <c r="C13" s="14">
        <v>11</v>
      </c>
      <c r="D13" s="94">
        <v>122</v>
      </c>
    </row>
    <row r="14" spans="1:4" ht="16.5" customHeight="1">
      <c r="A14" s="300" t="s">
        <v>111</v>
      </c>
      <c r="B14" s="300"/>
      <c r="C14" s="14">
        <v>12</v>
      </c>
      <c r="D14" s="94">
        <v>86</v>
      </c>
    </row>
    <row r="15" spans="1:4" ht="16.5" customHeight="1">
      <c r="A15" s="300" t="s">
        <v>115</v>
      </c>
      <c r="B15" s="300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/>
      <c r="D23" s="302"/>
    </row>
    <row r="24" spans="1:4">
      <c r="A24" s="69" t="s">
        <v>107</v>
      </c>
      <c r="B24" s="88"/>
      <c r="C24" s="303"/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Піщанський районний суд Вінницької області, 
Початок періоду: 01.01.2018, Кінець періоду: 31.12.2018&amp;LC32DF18E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2018-03-28T07:45:37Z</cp:lastPrinted>
  <dcterms:created xsi:type="dcterms:W3CDTF">2004-04-20T14:33:35Z</dcterms:created>
  <dcterms:modified xsi:type="dcterms:W3CDTF">2019-02-13T08:24:01Z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C32DF18E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